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H S1 2021\"/>
    </mc:Choice>
  </mc:AlternateContent>
  <xr:revisionPtr revIDLastSave="0" documentId="8_{9B800133-C067-4E71-B36B-C022743DACD3}" xr6:coauthVersionLast="36" xr6:coauthVersionMax="36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0" yWindow="0" windowWidth="23040" windowHeight="8484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Q11" i="1"/>
  <c r="P11" i="1" s="1"/>
  <c r="Q10" i="1"/>
  <c r="P10" i="1" s="1"/>
  <c r="U18" i="1"/>
  <c r="U20" i="1"/>
  <c r="S21" i="1"/>
  <c r="U22" i="1"/>
  <c r="U24" i="1"/>
  <c r="T24" i="1"/>
  <c r="T26" i="1"/>
  <c r="S27" i="1"/>
  <c r="T20" i="1" l="1"/>
  <c r="T22" i="1"/>
  <c r="T18" i="1"/>
  <c r="U27" i="1"/>
  <c r="S26" i="1"/>
  <c r="U25" i="1"/>
  <c r="S24" i="1"/>
  <c r="V24" i="1" s="1"/>
  <c r="W24" i="1" s="1"/>
  <c r="U23" i="1"/>
  <c r="S22" i="1"/>
  <c r="U21" i="1"/>
  <c r="S20" i="1"/>
  <c r="U19" i="1"/>
  <c r="S18" i="1"/>
  <c r="T27" i="1"/>
  <c r="T23" i="1"/>
  <c r="T19" i="1"/>
  <c r="T25" i="1"/>
  <c r="T21" i="1"/>
  <c r="U26" i="1"/>
  <c r="S25" i="1"/>
  <c r="S23" i="1"/>
  <c r="S19" i="1"/>
  <c r="S3" i="1"/>
  <c r="U3" i="1"/>
  <c r="T3" i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F8" i="4" s="1"/>
  <c r="G9" i="4"/>
  <c r="G10" i="4"/>
  <c r="F10" i="4" s="1"/>
  <c r="G11" i="4"/>
  <c r="F11" i="4" s="1"/>
  <c r="G12" i="4"/>
  <c r="F12" i="4" s="1"/>
  <c r="G13" i="4"/>
  <c r="G14" i="4"/>
  <c r="F14" i="4" s="1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F29" i="4" s="1"/>
  <c r="G30" i="4"/>
  <c r="F30" i="4" s="1"/>
  <c r="G31" i="4"/>
  <c r="F31" i="4" s="1"/>
  <c r="G32" i="4"/>
  <c r="F32" i="4" s="1"/>
  <c r="F13" i="4"/>
  <c r="F16" i="4"/>
  <c r="F17" i="4"/>
  <c r="F21" i="4"/>
  <c r="F25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22" i="1" l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F6" i="5" s="1"/>
  <c r="I7" i="1"/>
  <c r="I8" i="1"/>
  <c r="Q8" i="1" s="1"/>
  <c r="P8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Q9" i="1" l="1"/>
  <c r="P9" i="1" s="1"/>
  <c r="F9" i="4"/>
  <c r="F9" i="5"/>
  <c r="F7" i="5"/>
  <c r="F7" i="4"/>
  <c r="B3" i="5"/>
  <c r="B7" i="5" s="1"/>
  <c r="B3" i="6"/>
  <c r="B3" i="7"/>
  <c r="B3" i="4"/>
  <c r="B32" i="4" s="1"/>
  <c r="C12" i="8"/>
  <c r="B3" i="1"/>
  <c r="B11" i="5" l="1"/>
  <c r="B22" i="5"/>
  <c r="B29" i="5"/>
  <c r="B12" i="5"/>
  <c r="B18" i="5"/>
  <c r="B26" i="5"/>
  <c r="B23" i="5"/>
  <c r="B17" i="5"/>
  <c r="B30" i="5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F4" i="5" s="1"/>
  <c r="I5" i="1"/>
  <c r="I3" i="1"/>
  <c r="F3" i="4" s="1"/>
  <c r="F5" i="5" l="1"/>
  <c r="F5" i="4"/>
  <c r="Q4" i="1"/>
  <c r="F4" i="4"/>
  <c r="T30" i="1"/>
  <c r="S30" i="1"/>
  <c r="U30" i="1"/>
  <c r="S31" i="1"/>
  <c r="T31" i="1"/>
  <c r="U31" i="1"/>
  <c r="S17" i="1"/>
  <c r="U17" i="1"/>
  <c r="T17" i="1"/>
  <c r="U28" i="1"/>
  <c r="T28" i="1"/>
  <c r="S28" i="1"/>
  <c r="T14" i="1"/>
  <c r="U14" i="1"/>
  <c r="S14" i="1"/>
  <c r="U16" i="1"/>
  <c r="T16" i="1"/>
  <c r="S16" i="1"/>
  <c r="U29" i="1"/>
  <c r="S29" i="1"/>
  <c r="T29" i="1"/>
  <c r="S15" i="1"/>
  <c r="T15" i="1"/>
  <c r="U15" i="1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U12" i="1"/>
  <c r="T12" i="1"/>
  <c r="S12" i="1"/>
  <c r="V29" i="1"/>
  <c r="W29" i="1" s="1"/>
  <c r="T10" i="1"/>
  <c r="S10" i="1"/>
  <c r="U10" i="1"/>
  <c r="V15" i="1"/>
  <c r="W15" i="1" s="1"/>
  <c r="U8" i="1"/>
  <c r="T8" i="1"/>
  <c r="S8" i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S11" i="1" l="1"/>
  <c r="U11" i="1"/>
  <c r="T11" i="1"/>
  <c r="S7" i="1"/>
  <c r="T7" i="1"/>
  <c r="U7" i="1"/>
  <c r="U32" i="1"/>
  <c r="T32" i="1"/>
  <c r="S32" i="1"/>
  <c r="U6" i="1"/>
  <c r="T6" i="1"/>
  <c r="S6" i="1"/>
  <c r="U9" i="1"/>
  <c r="T9" i="1"/>
  <c r="S9" i="1"/>
  <c r="U13" i="1"/>
  <c r="T13" i="1"/>
  <c r="S13" i="1"/>
  <c r="V8" i="1"/>
  <c r="W8" i="1" s="1"/>
  <c r="V10" i="1"/>
  <c r="W10" i="1" s="1"/>
  <c r="V12" i="1"/>
  <c r="W12" i="1" s="1"/>
  <c r="S4" i="1"/>
  <c r="U4" i="1"/>
  <c r="T4" i="1"/>
  <c r="V11" i="1" l="1"/>
  <c r="W11" i="1" s="1"/>
  <c r="V32" i="1"/>
  <c r="W32" i="1" s="1"/>
  <c r="V4" i="1"/>
  <c r="W4" i="1" s="1"/>
  <c r="Q5" i="1" s="1"/>
  <c r="P5" i="1" s="1"/>
  <c r="V6" i="1"/>
  <c r="W6" i="1" s="1"/>
  <c r="Q7" i="1" s="1"/>
  <c r="P7" i="1" s="1"/>
  <c r="V7" i="1"/>
  <c r="W7" i="1" s="1"/>
  <c r="V9" i="1"/>
  <c r="W9" i="1" s="1"/>
  <c r="V13" i="1"/>
  <c r="W13" i="1" s="1"/>
  <c r="S5" i="1"/>
  <c r="U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<sst xmlns="http://schemas.openxmlformats.org/spreadsheetml/2006/main" count="308" uniqueCount="105">
  <si>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</si>
  <si>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</si>
  <si>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</si>
  <si>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</si>
  <si>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</si>
  <si>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</si>
  <si>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</si>
  <si>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</si>
  <si>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</si>
  <si>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</si>
  <si>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</si>
  <si>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</si>
  <si>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</si>
  <si>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</si>
  <si>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</si>
  <si>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</si>
  <si>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</si>
  <si>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</si>
  <si>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</si>
  <si>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</si>
  <si>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</si>
  <si>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</si>
  <si>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</si>
  <si>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</si>
  <si>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</si>
  <si>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</si>
  <si>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</si>
  <si>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</si>
  <si>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</si>
  <si>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</si>
  <si>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</si>
  <si>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</si>
  <si>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</si>
  <si>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</si>
  <si>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</si>
  <si>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</si>
  <si>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</si>
  <si>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</si>
  <si>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</si>
  <si>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</si>
  <si>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</si>
  <si>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</si>
  <si>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</si>
  <si>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</si>
  <si>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</si>
  <si>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</si>
  <si>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</si>
  <si>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</si>
  <si>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</si>
  <si>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</si>
  <si>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</si>
  <si>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</si>
  <si>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</si>
  <si>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</si>
  <si>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</si>
  <si>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</si>
  <si>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</si>
  <si>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</si>
  <si>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</si>
  <si>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</si>
  <si>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</si>
  <si>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</si>
  <si>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</si>
  <si>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</si>
  <si>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</si>
  <si>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</si>
  <si>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</si>
  <si>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</si>
  <si>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</si>
  <si>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</si>
  <si>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</si>
  <si>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</si>
  <si>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</si>
  <si>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</si>
  <si>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</si>
  <si>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</si>
  <si>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</si>
  <si>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</si>
  <si>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</si>
  <si>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</si>
  <si>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</si>
  <si>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</si>
  <si>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</si>
  <si>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</si>
  <si>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</si>
  <si>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</si>
  <si>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</si>
  <si>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</si>
  <si>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</si>
  <si>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</si>
  <si>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</si>
  <si>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>Από κινητό WIND: Χρέωση με 0,25€/ κλήση με ΦΠΑ. Eφαρμόζεται επιπλέον τέλος κινητής τηλεφωνίας 12,15,18 ή 20% ανάλογα με το ύψος του μηνιαίου λογαριασμού προ ΦΠΑ.
Από σταθερό WIND: Χρέωση 0,26€/ κλήση με ΦΠΑ &amp; τέλη σταθερής τηλεφωνίας.
Από άλλο πάροχο: Με χρέωση - Η χρέωση για κλήση από άλλο πάροχο ορίζεται με βάση τον τιμοκατάλογο του εκάστοτε παρόχου.</t>
  </si>
  <si>
    <t>Από Εξωτερικό &amp; από κινητό WIND σε περιαγωγή: +30 693 561 3800 (Με χρέωση)</t>
  </si>
  <si>
    <t>Ατελώς</t>
  </si>
  <si>
    <t>Από εταιρικό σταθερό και κινητό WIND χωρίς χρέωση</t>
  </si>
  <si>
    <t>Από άλλο πάροχο ή από εξωτερικό με χρέωση</t>
  </si>
  <si>
    <t>24 ωρες</t>
  </si>
  <si>
    <t>Ατελώς εφόσον η εξυπηρέτηση δίνεται από το αυτοματοποιημένο IVR - η χρέωση ισχύει μόνο όταν η κλήση προωθηθεί στον εκπρόσωπο εξυπηρέτησης.</t>
  </si>
  <si>
    <t>2105100200</t>
  </si>
  <si>
    <t>Αστική Χρέωση</t>
  </si>
  <si>
    <t>2105100300</t>
  </si>
  <si>
    <t>09.00 - 19.00, Δευτέρα - Παρασκευή</t>
  </si>
  <si>
    <t>09.00 - 21.00, Δευτέρα - Παρασκευή</t>
  </si>
  <si>
    <t>11/12/2020 - 10/06/2021</t>
  </si>
  <si>
    <t>Είναι 0,40%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</si>
</sst>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14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</cellXfs>
  <cellStyles count="3">
    <cellStyle name="Normal 2" xfId="1" xr:uid="{00000000-0005-0000-0000-000000000000}"/>
    <cellStyle name="Κανονικό" xfId="0" builtinId="0"/>
    <cellStyle name="Κανονικό 2" xfId="2" xr:uid="{00000000-0005-0000-0000-000002000000}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tabSelected="1" zoomScale="85" zoomScaleNormal="85" workbookViewId="0">
      <selection activeCell="C9" sqref="C9"/>
    </sheetView>
  </sheetViews>
  <sheetFormatPr defaultColWidth="0" defaultRowHeight="14.4" zeroHeight="1" x14ac:dyDescent="0.3"/>
  <cols>
    <col min="1" max="1" width="41" style="41" customWidth="1"/>
    <col min="2" max="2" width="14.88671875" style="41" customWidth="1"/>
    <col min="3" max="3" width="58.6640625" style="41" customWidth="1"/>
    <col min="4" max="4" width="19.44140625" style="41" hidden="1" customWidth="1"/>
    <col min="5" max="5" width="0" style="41" hidden="1" customWidth="1"/>
    <col min="6" max="16384" width="9.109375" style="41" hidden="1"/>
  </cols>
  <sheetData>
    <row r="1" spans="1:5" x14ac:dyDescent="0.3">
      <c r="A1" s="44"/>
      <c r="B1" s="44"/>
      <c r="C1" s="13" t="s">
        <v>82</v>
      </c>
    </row>
    <row r="2" spans="1:5" ht="22.5" customHeight="1" x14ac:dyDescent="0.3">
      <c r="A2" s="13" t="s">
        <v>8</v>
      </c>
      <c r="B2" s="13"/>
      <c r="C2" s="39" t="s">
        <v>87</v>
      </c>
    </row>
    <row r="3" spans="1:5" ht="24.75" customHeight="1" x14ac:dyDescent="0.3">
      <c r="A3" s="13" t="s">
        <v>64</v>
      </c>
      <c r="B3" s="13"/>
      <c r="C3" s="39"/>
    </row>
    <row r="4" spans="1:5" ht="22.5" hidden="1" customHeight="1" x14ac:dyDescent="0.3">
      <c r="A4" s="13" t="s">
        <v>8</v>
      </c>
      <c r="B4" s="13"/>
      <c r="C4" s="40" t="str">
        <f>IF(C2="",TEXT(C3,),C2)</f>
        <v>WIND</v>
      </c>
    </row>
    <row r="5" spans="1:5" ht="22.5" customHeight="1" x14ac:dyDescent="0.3">
      <c r="A5" s="13" t="s">
        <v>0</v>
      </c>
      <c r="B5" s="13"/>
      <c r="C5" s="39" t="s">
        <v>7</v>
      </c>
    </row>
    <row r="6" spans="1:5" ht="22.5" customHeight="1" x14ac:dyDescent="0.3">
      <c r="A6" s="13" t="s">
        <v>26</v>
      </c>
      <c r="B6" s="13"/>
      <c r="C6" s="53">
        <v>2021</v>
      </c>
    </row>
    <row r="7" spans="1:5" ht="22.5" customHeight="1" x14ac:dyDescent="0.3">
      <c r="A7" s="13" t="s">
        <v>34</v>
      </c>
      <c r="B7" s="13"/>
      <c r="C7" s="71">
        <v>44197</v>
      </c>
    </row>
    <row r="8" spans="1:5" ht="22.5" customHeight="1" x14ac:dyDescent="0.3">
      <c r="A8" s="13" t="s">
        <v>35</v>
      </c>
      <c r="B8" s="13"/>
      <c r="C8" s="71">
        <v>44377</v>
      </c>
    </row>
    <row r="9" spans="1:5" ht="67.5" customHeight="1" x14ac:dyDescent="0.3">
      <c r="A9" s="13" t="s">
        <v>11</v>
      </c>
      <c r="B9" s="13"/>
      <c r="C9" s="72"/>
    </row>
    <row r="10" spans="1:5" x14ac:dyDescent="0.3"/>
    <row r="11" spans="1:5" ht="15" thickBot="1" x14ac:dyDescent="0.35"/>
    <row r="12" spans="1:5" ht="31.5" customHeight="1" thickBot="1" x14ac:dyDescent="0.35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5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8.600000000000001" thickBot="1" x14ac:dyDescent="0.35">
      <c r="A14" s="14" t="s">
        <v>59</v>
      </c>
      <c r="B14" s="73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8.600000000000001" thickBot="1" x14ac:dyDescent="0.35">
      <c r="A15" s="14" t="s">
        <v>60</v>
      </c>
      <c r="B15" s="73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8.600000000000001" thickBot="1" x14ac:dyDescent="0.35">
      <c r="A16" s="14" t="s">
        <v>61</v>
      </c>
      <c r="B16" s="73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8.600000000000001" thickBot="1" x14ac:dyDescent="0.35">
      <c r="A17" s="14" t="s">
        <v>62</v>
      </c>
      <c r="B17" s="73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8.600000000000001" thickBot="1" x14ac:dyDescent="0.35">
      <c r="A18" s="14" t="s">
        <v>63</v>
      </c>
      <c r="B18" s="73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3">
      <c r="A19" s="111" t="s">
        <v>90</v>
      </c>
      <c r="B19" s="110"/>
      <c r="C19" s="110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0" priority="17" operator="equal">
      <formula>"ΤΑ ΣΤΟΙΧΕΙΑ ΕΙΝΑΙ ΟΡΘΑ"</formula>
    </cfRule>
    <cfRule type="cellIs" dxfId="19" priority="18" operator="equal">
      <formula>"ΥΠΑΡΧΟΥΝ ΛΑΘΗ"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70" zoomScaleNormal="70" workbookViewId="0">
      <selection activeCell="J5" sqref="J5"/>
    </sheetView>
  </sheetViews>
  <sheetFormatPr defaultColWidth="0" defaultRowHeight="14.4" zeroHeight="1" x14ac:dyDescent="0.3"/>
  <cols>
    <col min="1" max="1" width="50" style="41" customWidth="1"/>
    <col min="2" max="2" width="23" style="41" hidden="1" customWidth="1"/>
    <col min="3" max="3" width="22.44140625" style="41" bestFit="1" customWidth="1"/>
    <col min="4" max="6" width="23" style="41" hidden="1" customWidth="1"/>
    <col min="7" max="7" width="30.44140625" style="41" customWidth="1"/>
    <col min="8" max="8" width="24.88671875" style="41" customWidth="1"/>
    <col min="9" max="9" width="39.33203125" style="41" hidden="1" customWidth="1"/>
    <col min="10" max="10" width="22.44140625" style="41" customWidth="1"/>
    <col min="11" max="11" width="31.109375" style="41" customWidth="1"/>
    <col min="12" max="12" width="23.33203125" style="46" bestFit="1" customWidth="1"/>
    <col min="13" max="13" width="23.33203125" style="46" customWidth="1"/>
    <col min="14" max="14" width="45" style="41" customWidth="1"/>
    <col min="15" max="15" width="7.109375" style="41" customWidth="1"/>
    <col min="16" max="16" width="13.109375" style="41" customWidth="1"/>
    <col min="17" max="17" width="75.109375" style="41" customWidth="1"/>
    <col min="18" max="16384" width="9.109375" style="41" hidden="1"/>
  </cols>
  <sheetData>
    <row r="1" spans="1:23" ht="15" hidden="1" thickBot="1" x14ac:dyDescent="0.35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5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3">
      <c r="A3" s="8" t="s">
        <v>23</v>
      </c>
      <c r="B3" s="7" t="str">
        <f>ΓΕΝΙΚΑ!C4</f>
        <v>WIND</v>
      </c>
      <c r="C3" s="76">
        <v>44378</v>
      </c>
      <c r="D3" s="92">
        <f>IF(ΓΕΝΙΚΑ!$B$14="ΝΑΙ",15300,"")</f>
        <v>15300</v>
      </c>
      <c r="E3" s="31" t="str">
        <f>IF(ΓΕΝΙΚΑ!$B$14="ΝΑΙ","ΠΑΝΕΛΛΑΔΙΚΑ","")</f>
        <v>ΠΑΝΕΛΛΑΔΙΚΑ</v>
      </c>
      <c r="F3" s="93" t="s">
        <v>44</v>
      </c>
      <c r="G3" s="50" t="s">
        <v>16</v>
      </c>
      <c r="H3" s="77"/>
      <c r="I3" s="19" t="str">
        <f>IF(G3="","",IF(G3="Άλλη",H3,G3))</f>
        <v>Λήψη παραγγελιών ή/και παροχή πληροφοριών/βοήθειας</v>
      </c>
      <c r="J3" s="114" t="s">
        <v>75</v>
      </c>
      <c r="K3" s="112">
        <v>13800</v>
      </c>
      <c r="L3" s="98" t="s">
        <v>91</v>
      </c>
      <c r="M3" s="115" t="s">
        <v>96</v>
      </c>
      <c r="N3" s="116" t="s">
        <v>97</v>
      </c>
      <c r="P3" s="48" t="str">
        <f>IF(Q3="","","ΣΦΑΛΜΑ")</f>
        <v/>
      </c>
      <c r="Q3" s="67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01/07/2021</v>
      </c>
      <c r="S3" s="41">
        <f>_xlfn.NUMBERVALUE(LEFT(R3,2))</f>
        <v>1</v>
      </c>
      <c r="T3" s="41">
        <f>_xlfn.NUMBERVALUE(MID(R3,4,2))</f>
        <v>7</v>
      </c>
      <c r="U3" s="41">
        <f>_xlfn.NUMBERVALUE(RIGHT(R3,4))</f>
        <v>2021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3">
      <c r="A4" s="5" t="str">
        <f t="shared" ref="A4:C32" si="1">A$3</f>
        <v>H01</v>
      </c>
      <c r="B4" s="4" t="str">
        <f t="shared" si="1"/>
        <v>WIND</v>
      </c>
      <c r="C4" s="4">
        <f>C$3</f>
        <v>44378</v>
      </c>
      <c r="D4" s="92">
        <f>IF(ΓΕΝΙΚΑ!$B$14="ΝΑΙ",15300,"")</f>
        <v>15300</v>
      </c>
      <c r="E4" s="31" t="str">
        <f>IF(ΓΕΝΙΚΑ!$B$14="ΝΑΙ","ΠΑΝΕΛΛΑΔΙΚΑ","")</f>
        <v>ΠΑΝΕΛΛΑΔΙΚΑ</v>
      </c>
      <c r="F4" s="94" t="s">
        <v>44</v>
      </c>
      <c r="G4" s="51" t="s">
        <v>16</v>
      </c>
      <c r="H4" s="78"/>
      <c r="I4" s="19" t="str">
        <f t="shared" ref="I4:I31" si="2">IF(G4="","",IF(G4="Άλλη",H4,G4))</f>
        <v>Λήψη παραγγελιών ή/και παροχή πληροφοριών/βοήθειας</v>
      </c>
      <c r="J4" s="100" t="s">
        <v>75</v>
      </c>
      <c r="K4" s="113">
        <v>6935613800</v>
      </c>
      <c r="L4" s="98" t="s">
        <v>92</v>
      </c>
      <c r="M4" s="115" t="s">
        <v>96</v>
      </c>
      <c r="N4" s="88" t="str">
        <f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4" s="48" t="str">
        <f t="shared" ref="P4:P32" si="3">IF(Q4="","","ΣΦΑΛΜΑ")</f>
        <v/>
      </c>
      <c r="Q4" s="75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01/07/2021</v>
      </c>
      <c r="S4" s="41">
        <f>_xlfn.NUMBERVALUE(LEFT(R4,2))</f>
        <v>1</v>
      </c>
      <c r="T4" s="41">
        <f>_xlfn.NUMBERVALUE(MID(R4,4,2))</f>
        <v>7</v>
      </c>
      <c r="U4" s="41">
        <f>_xlfn.NUMBERVALUE(RIGHT(R4,4))</f>
        <v>2021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3">
      <c r="A5" s="5" t="str">
        <f t="shared" si="1"/>
        <v>H01</v>
      </c>
      <c r="B5" s="4" t="str">
        <f t="shared" si="1"/>
        <v>WIND</v>
      </c>
      <c r="C5" s="4">
        <f>C$3</f>
        <v>44378</v>
      </c>
      <c r="D5" s="92">
        <f>IF(ΓΕΝΙΚΑ!$B$14="ΝΑΙ",15300,"")</f>
        <v>15300</v>
      </c>
      <c r="E5" s="31" t="str">
        <f>IF(ΓΕΝΙΚΑ!$B$14="ΝΑΙ","ΠΑΝΕΛΛΑΔΙΚΑ","")</f>
        <v>ΠΑΝΕΛΛΑΔΙΚΑ</v>
      </c>
      <c r="F5" s="94" t="s">
        <v>44</v>
      </c>
      <c r="G5" s="51" t="s">
        <v>17</v>
      </c>
      <c r="H5" s="78"/>
      <c r="I5" s="19" t="str">
        <f t="shared" si="2"/>
        <v>Βλαβοληψία</v>
      </c>
      <c r="J5" s="100" t="s">
        <v>75</v>
      </c>
      <c r="K5" s="113">
        <v>13700</v>
      </c>
      <c r="L5" s="98" t="s">
        <v>93</v>
      </c>
      <c r="M5" s="115" t="s">
        <v>96</v>
      </c>
      <c r="N5" s="88" t="str">
        <f t="shared" ref="N5:N32" si="4"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5" s="48" t="str">
        <f t="shared" si="3"/>
        <v/>
      </c>
      <c r="Q5" s="75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01/07/2021</v>
      </c>
      <c r="S5" s="41">
        <f t="shared" ref="S5:S32" si="6">_xlfn.NUMBERVALUE(LEFT(R5,2))</f>
        <v>1</v>
      </c>
      <c r="T5" s="41">
        <f t="shared" ref="T5:T32" si="7">_xlfn.NUMBERVALUE(MID(R5,4,2))</f>
        <v>7</v>
      </c>
      <c r="U5" s="41">
        <f t="shared" ref="U5:U32" si="8">_xlfn.NUMBERVALUE(RIGHT(R5,4))</f>
        <v>2021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3">
      <c r="A6" s="5" t="str">
        <f t="shared" si="1"/>
        <v>H01</v>
      </c>
      <c r="B6" s="4" t="str">
        <f t="shared" si="1"/>
        <v>WIND</v>
      </c>
      <c r="C6" s="4">
        <f>C$3</f>
        <v>44378</v>
      </c>
      <c r="D6" s="92">
        <f>IF(ΓΕΝΙΚΑ!$B$14="ΝΑΙ",15300,"")</f>
        <v>15300</v>
      </c>
      <c r="E6" s="31" t="str">
        <f>IF(ΓΕΝΙΚΑ!$B$14="ΝΑΙ","ΠΑΝΕΛΛΑΔΙΚΑ","")</f>
        <v>ΠΑΝΕΛΛΑΔΙΚΑ</v>
      </c>
      <c r="F6" s="94" t="s">
        <v>44</v>
      </c>
      <c r="G6" s="51" t="s">
        <v>16</v>
      </c>
      <c r="H6" s="78"/>
      <c r="I6" s="19" t="str">
        <f t="shared" si="2"/>
        <v>Λήψη παραγγελιών ή/και παροχή πληροφοριών/βοήθειας</v>
      </c>
      <c r="J6" s="100" t="s">
        <v>75</v>
      </c>
      <c r="K6" s="113">
        <v>1277</v>
      </c>
      <c r="L6" s="98" t="s">
        <v>94</v>
      </c>
      <c r="M6" s="115" t="s">
        <v>96</v>
      </c>
      <c r="N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6" s="48" t="str">
        <f t="shared" si="3"/>
        <v/>
      </c>
      <c r="Q6" s="75" t="str">
        <f t="shared" si="5"/>
        <v/>
      </c>
      <c r="R6" s="41" t="str">
        <f t="shared" si="0"/>
        <v>01/07/2021</v>
      </c>
      <c r="S6" s="41">
        <f t="shared" si="6"/>
        <v>1</v>
      </c>
      <c r="T6" s="41">
        <f t="shared" si="7"/>
        <v>7</v>
      </c>
      <c r="U6" s="41">
        <f t="shared" si="8"/>
        <v>2021</v>
      </c>
      <c r="V6" s="41">
        <f t="shared" si="9"/>
        <v>0</v>
      </c>
      <c r="W6" s="41">
        <f t="shared" si="10"/>
        <v>0</v>
      </c>
    </row>
    <row r="7" spans="1:23" ht="30" customHeight="1" x14ac:dyDescent="0.3">
      <c r="A7" s="5" t="str">
        <f t="shared" si="1"/>
        <v>H01</v>
      </c>
      <c r="B7" s="4" t="str">
        <f t="shared" si="1"/>
        <v>WIND</v>
      </c>
      <c r="C7" s="4">
        <f t="shared" si="1"/>
        <v>44378</v>
      </c>
      <c r="D7" s="92">
        <f>IF(ΓΕΝΙΚΑ!$B$14="ΝΑΙ",15300,"")</f>
        <v>15300</v>
      </c>
      <c r="E7" s="31" t="str">
        <f>IF(ΓΕΝΙΚΑ!$B$14="ΝΑΙ","ΠΑΝΕΛΛΑΔΙΚΑ","")</f>
        <v>ΠΑΝΕΛΛΑΔΙΚΑ</v>
      </c>
      <c r="F7" s="94" t="s">
        <v>44</v>
      </c>
      <c r="G7" s="51" t="s">
        <v>16</v>
      </c>
      <c r="H7" s="78"/>
      <c r="I7" s="19" t="str">
        <f t="shared" si="2"/>
        <v>Λήψη παραγγελιών ή/και παροχή πληροφοριών/βοήθειας</v>
      </c>
      <c r="J7" s="100" t="s">
        <v>75</v>
      </c>
      <c r="K7" s="113">
        <v>6935601277</v>
      </c>
      <c r="L7" s="98" t="s">
        <v>95</v>
      </c>
      <c r="M7" s="115" t="s">
        <v>96</v>
      </c>
      <c r="N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7" s="48" t="str">
        <f t="shared" si="3"/>
        <v/>
      </c>
      <c r="Q7" s="75" t="str">
        <f t="shared" si="5"/>
        <v/>
      </c>
      <c r="R7" s="41" t="str">
        <f t="shared" si="0"/>
        <v>01/07/2021</v>
      </c>
      <c r="S7" s="41">
        <f t="shared" si="6"/>
        <v>1</v>
      </c>
      <c r="T7" s="41">
        <f t="shared" si="7"/>
        <v>7</v>
      </c>
      <c r="U7" s="41">
        <f t="shared" si="8"/>
        <v>2021</v>
      </c>
      <c r="V7" s="41">
        <f t="shared" si="9"/>
        <v>0</v>
      </c>
      <c r="W7" s="41">
        <f t="shared" si="10"/>
        <v>0</v>
      </c>
    </row>
    <row r="8" spans="1:23" ht="30" customHeight="1" x14ac:dyDescent="0.3">
      <c r="A8" s="5" t="str">
        <f t="shared" si="1"/>
        <v>H01</v>
      </c>
      <c r="B8" s="4" t="str">
        <f t="shared" si="1"/>
        <v>WIND</v>
      </c>
      <c r="C8" s="4">
        <f>C$3</f>
        <v>44378</v>
      </c>
      <c r="D8" s="92">
        <f>IF(ΓΕΝΙΚΑ!$B$14="ΝΑΙ",15300,"")</f>
        <v>15300</v>
      </c>
      <c r="E8" s="31" t="str">
        <f>IF(ΓΕΝΙΚΑ!$B$14="ΝΑΙ","ΠΑΝΕΛΛΑΔΙΚΑ","")</f>
        <v>ΠΑΝΕΛΛΑΔΙΚΑ</v>
      </c>
      <c r="F8" s="94" t="s">
        <v>44</v>
      </c>
      <c r="G8" s="51" t="s">
        <v>16</v>
      </c>
      <c r="H8" s="78"/>
      <c r="I8" s="19" t="str">
        <f t="shared" si="2"/>
        <v>Λήψη παραγγελιών ή/και παροχή πληροφοριών/βοήθειας</v>
      </c>
      <c r="J8" s="100" t="s">
        <v>75</v>
      </c>
      <c r="K8" s="101" t="s">
        <v>98</v>
      </c>
      <c r="L8" s="98" t="s">
        <v>99</v>
      </c>
      <c r="M8" s="96" t="s">
        <v>102</v>
      </c>
      <c r="N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8" s="48" t="str">
        <f t="shared" si="3"/>
        <v/>
      </c>
      <c r="Q8" s="75" t="str">
        <f t="shared" si="5"/>
        <v/>
      </c>
      <c r="R8" s="41" t="str">
        <f t="shared" si="0"/>
        <v>01/07/2021</v>
      </c>
      <c r="S8" s="41">
        <f t="shared" si="6"/>
        <v>1</v>
      </c>
      <c r="T8" s="41">
        <f t="shared" si="7"/>
        <v>7</v>
      </c>
      <c r="U8" s="41">
        <f t="shared" si="8"/>
        <v>2021</v>
      </c>
      <c r="V8" s="41">
        <f t="shared" si="9"/>
        <v>0</v>
      </c>
      <c r="W8" s="41">
        <f t="shared" si="10"/>
        <v>0</v>
      </c>
    </row>
    <row r="9" spans="1:23" ht="30" customHeight="1" x14ac:dyDescent="0.3">
      <c r="A9" s="5" t="str">
        <f t="shared" si="1"/>
        <v>H01</v>
      </c>
      <c r="B9" s="4" t="str">
        <f t="shared" si="1"/>
        <v>WIND</v>
      </c>
      <c r="C9" s="4">
        <f t="shared" si="1"/>
        <v>44378</v>
      </c>
      <c r="D9" s="92">
        <f>IF(ΓΕΝΙΚΑ!$B$14="ΝΑΙ",15300,"")</f>
        <v>15300</v>
      </c>
      <c r="E9" s="31" t="str">
        <f>IF(ΓΕΝΙΚΑ!$B$14="ΝΑΙ","ΠΑΝΕΛΛΑΔΙΚΑ","")</f>
        <v>ΠΑΝΕΛΛΑΔΙΚΑ</v>
      </c>
      <c r="F9" s="94" t="s">
        <v>44</v>
      </c>
      <c r="G9" s="51" t="s">
        <v>16</v>
      </c>
      <c r="H9" s="78"/>
      <c r="I9" s="19" t="str">
        <f t="shared" si="2"/>
        <v>Λήψη παραγγελιών ή/και παροχή πληροφοριών/βοήθειας</v>
      </c>
      <c r="J9" s="100" t="s">
        <v>75</v>
      </c>
      <c r="K9" s="101" t="s">
        <v>100</v>
      </c>
      <c r="L9" s="98" t="s">
        <v>99</v>
      </c>
      <c r="M9" s="96" t="s">
        <v>101</v>
      </c>
      <c r="N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9" s="48" t="str">
        <f t="shared" si="3"/>
        <v/>
      </c>
      <c r="Q9" s="75" t="str">
        <f t="shared" si="5"/>
        <v/>
      </c>
      <c r="R9" s="41" t="str">
        <f t="shared" si="0"/>
        <v>01/07/2021</v>
      </c>
      <c r="S9" s="41">
        <f t="shared" si="6"/>
        <v>1</v>
      </c>
      <c r="T9" s="41">
        <f t="shared" si="7"/>
        <v>7</v>
      </c>
      <c r="U9" s="41">
        <f t="shared" si="8"/>
        <v>2021</v>
      </c>
      <c r="V9" s="41">
        <f t="shared" si="9"/>
        <v>0</v>
      </c>
      <c r="W9" s="41">
        <f t="shared" si="10"/>
        <v>0</v>
      </c>
    </row>
    <row r="10" spans="1:23" ht="30" customHeight="1" x14ac:dyDescent="0.3">
      <c r="A10" s="5" t="str">
        <f t="shared" si="1"/>
        <v>H01</v>
      </c>
      <c r="B10" s="4" t="str">
        <f t="shared" si="1"/>
        <v>WIND</v>
      </c>
      <c r="C10" s="4">
        <f t="shared" si="1"/>
        <v>44378</v>
      </c>
      <c r="D10" s="92">
        <f>IF(ΓΕΝΙΚΑ!$B$14="ΝΑΙ",15300,"")</f>
        <v>15300</v>
      </c>
      <c r="E10" s="31" t="str">
        <f>IF(ΓΕΝΙΚΑ!$B$14="ΝΑΙ","ΠΑΝΕΛΛΑΔΙΚΑ","")</f>
        <v>ΠΑΝΕΛΛΑΔΙΚΑ</v>
      </c>
      <c r="F10" s="94" t="s">
        <v>44</v>
      </c>
      <c r="G10" s="51"/>
      <c r="H10" s="78"/>
      <c r="I10" s="19" t="str">
        <f t="shared" si="2"/>
        <v/>
      </c>
      <c r="J10" s="100"/>
      <c r="K10" s="101"/>
      <c r="L10" s="98"/>
      <c r="M10" s="96"/>
      <c r="N1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0" s="48" t="str">
        <f t="shared" si="3"/>
        <v/>
      </c>
      <c r="Q10" s="75" t="str">
        <f t="shared" si="5"/>
        <v/>
      </c>
      <c r="R10" s="41" t="str">
        <f t="shared" si="0"/>
        <v>01/07/2021</v>
      </c>
      <c r="S10" s="41">
        <f t="shared" si="6"/>
        <v>1</v>
      </c>
      <c r="T10" s="41">
        <f t="shared" si="7"/>
        <v>7</v>
      </c>
      <c r="U10" s="41">
        <f t="shared" si="8"/>
        <v>2021</v>
      </c>
      <c r="V10" s="41">
        <f t="shared" si="9"/>
        <v>0</v>
      </c>
      <c r="W10" s="41">
        <f t="shared" si="10"/>
        <v>0</v>
      </c>
    </row>
    <row r="11" spans="1:23" ht="30" customHeight="1" x14ac:dyDescent="0.3">
      <c r="A11" s="5" t="str">
        <f t="shared" si="1"/>
        <v>H01</v>
      </c>
      <c r="B11" s="4" t="str">
        <f t="shared" si="1"/>
        <v>WIND</v>
      </c>
      <c r="C11" s="4">
        <f t="shared" si="1"/>
        <v>44378</v>
      </c>
      <c r="D11" s="92">
        <f>IF(ΓΕΝΙΚΑ!$B$14="ΝΑΙ",15300,"")</f>
        <v>15300</v>
      </c>
      <c r="E11" s="31" t="str">
        <f>IF(ΓΕΝΙΚΑ!$B$14="ΝΑΙ","ΠΑΝΕΛΛΑΔΙΚΑ","")</f>
        <v>ΠΑΝΕΛΛΑΔΙΚΑ</v>
      </c>
      <c r="F11" s="94" t="s">
        <v>44</v>
      </c>
      <c r="G11" s="51"/>
      <c r="H11" s="78"/>
      <c r="I11" s="19" t="str">
        <f t="shared" si="2"/>
        <v/>
      </c>
      <c r="J11" s="100"/>
      <c r="K11" s="101"/>
      <c r="L11" s="98"/>
      <c r="M11" s="96"/>
      <c r="N1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1" s="48" t="str">
        <f t="shared" si="3"/>
        <v/>
      </c>
      <c r="Q11" s="75" t="str">
        <f t="shared" si="5"/>
        <v/>
      </c>
      <c r="R11" s="41" t="str">
        <f t="shared" si="0"/>
        <v>01/07/2021</v>
      </c>
      <c r="S11" s="41">
        <f t="shared" si="6"/>
        <v>1</v>
      </c>
      <c r="T11" s="41">
        <f t="shared" si="7"/>
        <v>7</v>
      </c>
      <c r="U11" s="41">
        <f t="shared" si="8"/>
        <v>2021</v>
      </c>
      <c r="V11" s="41">
        <f t="shared" si="9"/>
        <v>0</v>
      </c>
      <c r="W11" s="41">
        <f t="shared" si="10"/>
        <v>0</v>
      </c>
    </row>
    <row r="12" spans="1:23" ht="30" customHeight="1" x14ac:dyDescent="0.3">
      <c r="A12" s="5" t="str">
        <f t="shared" si="1"/>
        <v>H01</v>
      </c>
      <c r="B12" s="4" t="str">
        <f t="shared" si="1"/>
        <v>WIND</v>
      </c>
      <c r="C12" s="4">
        <f t="shared" si="1"/>
        <v>44378</v>
      </c>
      <c r="D12" s="92">
        <f>IF(ΓΕΝΙΚΑ!$B$14="ΝΑΙ",15300,"")</f>
        <v>15300</v>
      </c>
      <c r="E12" s="31" t="str">
        <f>IF(ΓΕΝΙΚΑ!$B$14="ΝΑΙ","ΠΑΝΕΛΛΑΔΙΚΑ","")</f>
        <v>ΠΑΝΕΛΛΑΔΙΚΑ</v>
      </c>
      <c r="F12" s="94" t="s">
        <v>44</v>
      </c>
      <c r="G12" s="51"/>
      <c r="H12" s="78"/>
      <c r="I12" s="19" t="str">
        <f t="shared" si="2"/>
        <v/>
      </c>
      <c r="J12" s="100"/>
      <c r="K12" s="101"/>
      <c r="L12" s="98"/>
      <c r="M12" s="96"/>
      <c r="N1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2" s="48" t="str">
        <f t="shared" si="3"/>
        <v/>
      </c>
      <c r="Q12" s="75" t="str">
        <f t="shared" si="5"/>
        <v/>
      </c>
      <c r="R12" s="41" t="str">
        <f t="shared" si="0"/>
        <v>01/07/2021</v>
      </c>
      <c r="S12" s="41">
        <f t="shared" si="6"/>
        <v>1</v>
      </c>
      <c r="T12" s="41">
        <f t="shared" si="7"/>
        <v>7</v>
      </c>
      <c r="U12" s="41">
        <f t="shared" si="8"/>
        <v>2021</v>
      </c>
      <c r="V12" s="41">
        <f t="shared" si="9"/>
        <v>0</v>
      </c>
      <c r="W12" s="41">
        <f t="shared" si="10"/>
        <v>0</v>
      </c>
    </row>
    <row r="13" spans="1:23" ht="30" customHeight="1" x14ac:dyDescent="0.3">
      <c r="A13" s="5" t="str">
        <f t="shared" si="1"/>
        <v>H01</v>
      </c>
      <c r="B13" s="4" t="str">
        <f t="shared" si="1"/>
        <v>WIND</v>
      </c>
      <c r="C13" s="4">
        <f t="shared" si="1"/>
        <v>44378</v>
      </c>
      <c r="D13" s="92">
        <f>IF(ΓΕΝΙΚΑ!$B$14="ΝΑΙ",15300,"")</f>
        <v>15300</v>
      </c>
      <c r="E13" s="31" t="str">
        <f>IF(ΓΕΝΙΚΑ!$B$14="ΝΑΙ","ΠΑΝΕΛΛΑΔΙΚΑ","")</f>
        <v>ΠΑΝΕΛΛΑΔΙΚΑ</v>
      </c>
      <c r="F13" s="94" t="s">
        <v>44</v>
      </c>
      <c r="G13" s="51"/>
      <c r="H13" s="78"/>
      <c r="I13" s="19" t="str">
        <f t="shared" si="2"/>
        <v/>
      </c>
      <c r="J13" s="100"/>
      <c r="K13" s="101"/>
      <c r="L13" s="98"/>
      <c r="M13" s="96"/>
      <c r="N1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3" s="48" t="str">
        <f t="shared" si="3"/>
        <v/>
      </c>
      <c r="Q13" s="75" t="str">
        <f t="shared" si="5"/>
        <v/>
      </c>
      <c r="R13" s="41" t="str">
        <f t="shared" si="0"/>
        <v>01/07/2021</v>
      </c>
      <c r="S13" s="41">
        <f t="shared" si="6"/>
        <v>1</v>
      </c>
      <c r="T13" s="41">
        <f t="shared" si="7"/>
        <v>7</v>
      </c>
      <c r="U13" s="41">
        <f t="shared" si="8"/>
        <v>2021</v>
      </c>
      <c r="V13" s="41">
        <f t="shared" si="9"/>
        <v>0</v>
      </c>
      <c r="W13" s="41">
        <f t="shared" si="10"/>
        <v>0</v>
      </c>
    </row>
    <row r="14" spans="1:23" ht="30" customHeight="1" x14ac:dyDescent="0.3">
      <c r="A14" s="5" t="str">
        <f t="shared" si="1"/>
        <v>H01</v>
      </c>
      <c r="B14" s="4" t="str">
        <f t="shared" si="1"/>
        <v>WIND</v>
      </c>
      <c r="C14" s="4">
        <f t="shared" si="1"/>
        <v>44378</v>
      </c>
      <c r="D14" s="92">
        <f>IF(ΓΕΝΙΚΑ!$B$14="ΝΑΙ",15300,"")</f>
        <v>15300</v>
      </c>
      <c r="E14" s="31" t="str">
        <f>IF(ΓΕΝΙΚΑ!$B$14="ΝΑΙ","ΠΑΝΕΛΛΑΔΙΚΑ","")</f>
        <v>ΠΑΝΕΛΛΑΔΙΚΑ</v>
      </c>
      <c r="F14" s="94" t="s">
        <v>44</v>
      </c>
      <c r="G14" s="51"/>
      <c r="H14" s="78"/>
      <c r="I14" s="19" t="str">
        <f t="shared" si="2"/>
        <v/>
      </c>
      <c r="J14" s="100"/>
      <c r="K14" s="101"/>
      <c r="L14" s="98"/>
      <c r="M14" s="96"/>
      <c r="N1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4" s="48" t="str">
        <f t="shared" si="3"/>
        <v/>
      </c>
      <c r="Q14" s="75" t="str">
        <f t="shared" si="5"/>
        <v/>
      </c>
      <c r="R14" s="41" t="str">
        <f t="shared" si="0"/>
        <v>01/07/2021</v>
      </c>
      <c r="S14" s="41">
        <f t="shared" si="6"/>
        <v>1</v>
      </c>
      <c r="T14" s="41">
        <f t="shared" si="7"/>
        <v>7</v>
      </c>
      <c r="U14" s="41">
        <f t="shared" si="8"/>
        <v>2021</v>
      </c>
      <c r="V14" s="41">
        <f t="shared" si="9"/>
        <v>0</v>
      </c>
      <c r="W14" s="41">
        <f t="shared" si="10"/>
        <v>0</v>
      </c>
    </row>
    <row r="15" spans="1:23" ht="30" customHeight="1" x14ac:dyDescent="0.3">
      <c r="A15" s="5" t="str">
        <f t="shared" si="1"/>
        <v>H01</v>
      </c>
      <c r="B15" s="4" t="str">
        <f t="shared" si="1"/>
        <v>WIND</v>
      </c>
      <c r="C15" s="4">
        <f t="shared" si="1"/>
        <v>44378</v>
      </c>
      <c r="D15" s="92">
        <f>IF(ΓΕΝΙΚΑ!$B$14="ΝΑΙ",15300,"")</f>
        <v>15300</v>
      </c>
      <c r="E15" s="31" t="str">
        <f>IF(ΓΕΝΙΚΑ!$B$14="ΝΑΙ","ΠΑΝΕΛΛΑΔΙΚΑ","")</f>
        <v>ΠΑΝΕΛΛΑΔΙΚΑ</v>
      </c>
      <c r="F15" s="94" t="s">
        <v>44</v>
      </c>
      <c r="G15" s="51"/>
      <c r="H15" s="78"/>
      <c r="I15" s="19" t="str">
        <f t="shared" si="2"/>
        <v/>
      </c>
      <c r="J15" s="100"/>
      <c r="K15" s="101"/>
      <c r="L15" s="98"/>
      <c r="M15" s="96"/>
      <c r="N1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5" s="48" t="str">
        <f t="shared" si="3"/>
        <v/>
      </c>
      <c r="Q15" s="75" t="str">
        <f t="shared" si="5"/>
        <v/>
      </c>
      <c r="R15" s="41" t="str">
        <f t="shared" si="0"/>
        <v>01/07/2021</v>
      </c>
      <c r="S15" s="41">
        <f t="shared" si="6"/>
        <v>1</v>
      </c>
      <c r="T15" s="41">
        <f t="shared" si="7"/>
        <v>7</v>
      </c>
      <c r="U15" s="41">
        <f t="shared" si="8"/>
        <v>2021</v>
      </c>
      <c r="V15" s="41">
        <f t="shared" si="9"/>
        <v>0</v>
      </c>
      <c r="W15" s="41">
        <f t="shared" si="10"/>
        <v>0</v>
      </c>
    </row>
    <row r="16" spans="1:23" ht="30" customHeight="1" x14ac:dyDescent="0.3">
      <c r="A16" s="5" t="str">
        <f t="shared" si="1"/>
        <v>H01</v>
      </c>
      <c r="B16" s="4" t="str">
        <f t="shared" si="1"/>
        <v>WIND</v>
      </c>
      <c r="C16" s="4">
        <f t="shared" si="1"/>
        <v>44378</v>
      </c>
      <c r="D16" s="92">
        <f>IF(ΓΕΝΙΚΑ!$B$14="ΝΑΙ",15300,"")</f>
        <v>15300</v>
      </c>
      <c r="E16" s="31" t="str">
        <f>IF(ΓΕΝΙΚΑ!$B$14="ΝΑΙ","ΠΑΝΕΛΛΑΔΙΚΑ","")</f>
        <v>ΠΑΝΕΛΛΑΔΙΚΑ</v>
      </c>
      <c r="F16" s="94" t="s">
        <v>44</v>
      </c>
      <c r="G16" s="51"/>
      <c r="H16" s="78"/>
      <c r="I16" s="19" t="str">
        <f t="shared" si="2"/>
        <v/>
      </c>
      <c r="J16" s="100"/>
      <c r="K16" s="101"/>
      <c r="L16" s="98"/>
      <c r="M16" s="96"/>
      <c r="N1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6" s="48" t="str">
        <f t="shared" si="3"/>
        <v/>
      </c>
      <c r="Q16" s="75" t="str">
        <f t="shared" si="5"/>
        <v/>
      </c>
      <c r="R16" s="41" t="str">
        <f t="shared" si="0"/>
        <v>01/07/2021</v>
      </c>
      <c r="S16" s="41">
        <f t="shared" si="6"/>
        <v>1</v>
      </c>
      <c r="T16" s="41">
        <f t="shared" si="7"/>
        <v>7</v>
      </c>
      <c r="U16" s="41">
        <f t="shared" si="8"/>
        <v>2021</v>
      </c>
      <c r="V16" s="41">
        <f t="shared" si="9"/>
        <v>0</v>
      </c>
      <c r="W16" s="41">
        <f t="shared" si="10"/>
        <v>0</v>
      </c>
    </row>
    <row r="17" spans="1:23" ht="30" customHeight="1" x14ac:dyDescent="0.3">
      <c r="A17" s="5" t="str">
        <f t="shared" si="1"/>
        <v>H01</v>
      </c>
      <c r="B17" s="4" t="str">
        <f t="shared" si="1"/>
        <v>WIND</v>
      </c>
      <c r="C17" s="26">
        <f t="shared" si="1"/>
        <v>44378</v>
      </c>
      <c r="D17" s="92">
        <f>IF(ΓΕΝΙΚΑ!$B$14="ΝΑΙ",15300,"")</f>
        <v>15300</v>
      </c>
      <c r="E17" s="31" t="str">
        <f>IF(ΓΕΝΙΚΑ!$B$14="ΝΑΙ","ΠΑΝΕΛΛΑΔΙΚΑ","")</f>
        <v>ΠΑΝΕΛΛΑΔΙΚΑ</v>
      </c>
      <c r="F17" s="94" t="s">
        <v>44</v>
      </c>
      <c r="G17" s="51"/>
      <c r="H17" s="78"/>
      <c r="I17" s="19" t="str">
        <f t="shared" si="2"/>
        <v/>
      </c>
      <c r="J17" s="100"/>
      <c r="K17" s="101"/>
      <c r="L17" s="98"/>
      <c r="M17" s="96"/>
      <c r="N1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7" s="48" t="str">
        <f t="shared" si="3"/>
        <v/>
      </c>
      <c r="Q17" s="75" t="str">
        <f t="shared" si="5"/>
        <v/>
      </c>
      <c r="R17" s="41" t="str">
        <f t="shared" si="0"/>
        <v>01/07/2021</v>
      </c>
      <c r="S17" s="41">
        <f t="shared" si="6"/>
        <v>1</v>
      </c>
      <c r="T17" s="41">
        <f t="shared" si="7"/>
        <v>7</v>
      </c>
      <c r="U17" s="41">
        <f t="shared" si="8"/>
        <v>2021</v>
      </c>
      <c r="V17" s="41">
        <f t="shared" si="9"/>
        <v>0</v>
      </c>
      <c r="W17" s="41">
        <f t="shared" si="10"/>
        <v>0</v>
      </c>
    </row>
    <row r="18" spans="1:23" ht="30" customHeight="1" x14ac:dyDescent="0.3">
      <c r="A18" s="5"/>
      <c r="B18" s="26"/>
      <c r="C18" s="26">
        <f t="shared" si="1"/>
        <v>44378</v>
      </c>
      <c r="D18" s="92">
        <f>IF(ΓΕΝΙΚΑ!$B$14="ΝΑΙ",15300,"")</f>
        <v>15300</v>
      </c>
      <c r="E18" s="31" t="str">
        <f>IF(ΓΕΝΙΚΑ!$B$14="ΝΑΙ","ΠΑΝΕΛΛΑΔΙΚΑ","")</f>
        <v>ΠΑΝΕΛΛΑΔΙΚΑ</v>
      </c>
      <c r="F18" s="94" t="s">
        <v>44</v>
      </c>
      <c r="G18" s="51"/>
      <c r="H18" s="78"/>
      <c r="I18" s="19" t="str">
        <f t="shared" si="2"/>
        <v/>
      </c>
      <c r="J18" s="100"/>
      <c r="K18" s="101"/>
      <c r="L18" s="98"/>
      <c r="M18" s="96"/>
      <c r="N1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8" s="48" t="str">
        <f t="shared" si="3"/>
        <v/>
      </c>
      <c r="Q18" s="75" t="str">
        <f t="shared" si="5"/>
        <v/>
      </c>
      <c r="R18" s="41" t="str">
        <f t="shared" si="0"/>
        <v>01/07/2021</v>
      </c>
      <c r="S18" s="41">
        <f t="shared" si="6"/>
        <v>1</v>
      </c>
      <c r="T18" s="41">
        <f t="shared" si="7"/>
        <v>7</v>
      </c>
      <c r="U18" s="41">
        <f t="shared" si="8"/>
        <v>2021</v>
      </c>
      <c r="V18" s="41">
        <f t="shared" si="9"/>
        <v>0</v>
      </c>
      <c r="W18" s="41">
        <f t="shared" si="10"/>
        <v>0</v>
      </c>
    </row>
    <row r="19" spans="1:23" ht="30" customHeight="1" x14ac:dyDescent="0.3">
      <c r="A19" s="5"/>
      <c r="B19" s="26" t="str">
        <f t="shared" si="1"/>
        <v>WIND</v>
      </c>
      <c r="C19" s="26">
        <f t="shared" si="1"/>
        <v>44378</v>
      </c>
      <c r="D19" s="92">
        <f>IF(ΓΕΝΙΚΑ!$B$14="ΝΑΙ",15300,"")</f>
        <v>15300</v>
      </c>
      <c r="E19" s="31" t="str">
        <f>IF(ΓΕΝΙΚΑ!$B$14="ΝΑΙ","ΠΑΝΕΛΛΑΔΙΚΑ","")</f>
        <v>ΠΑΝΕΛΛΑΔΙΚΑ</v>
      </c>
      <c r="F19" s="94" t="s">
        <v>44</v>
      </c>
      <c r="G19" s="51"/>
      <c r="H19" s="78"/>
      <c r="I19" s="19" t="str">
        <f t="shared" si="2"/>
        <v/>
      </c>
      <c r="J19" s="100"/>
      <c r="K19" s="101"/>
      <c r="L19" s="98"/>
      <c r="M19" s="96"/>
      <c r="N1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9" s="48" t="str">
        <f t="shared" si="3"/>
        <v/>
      </c>
      <c r="Q19" s="75" t="str">
        <f t="shared" si="5"/>
        <v/>
      </c>
      <c r="R19" s="41" t="str">
        <f t="shared" si="0"/>
        <v>01/07/2021</v>
      </c>
      <c r="S19" s="41">
        <f t="shared" si="6"/>
        <v>1</v>
      </c>
      <c r="T19" s="41">
        <f t="shared" si="7"/>
        <v>7</v>
      </c>
      <c r="U19" s="41">
        <f t="shared" si="8"/>
        <v>2021</v>
      </c>
      <c r="V19" s="41">
        <f t="shared" si="9"/>
        <v>0</v>
      </c>
      <c r="W19" s="41">
        <f t="shared" si="10"/>
        <v>0</v>
      </c>
    </row>
    <row r="20" spans="1:23" ht="30" customHeight="1" x14ac:dyDescent="0.3">
      <c r="A20" s="5"/>
      <c r="B20" s="26" t="str">
        <f t="shared" si="1"/>
        <v>WIND</v>
      </c>
      <c r="C20" s="26">
        <f t="shared" si="1"/>
        <v>44378</v>
      </c>
      <c r="D20" s="92">
        <f>IF(ΓΕΝΙΚΑ!$B$14="ΝΑΙ",15300,"")</f>
        <v>15300</v>
      </c>
      <c r="E20" s="31" t="str">
        <f>IF(ΓΕΝΙΚΑ!$B$14="ΝΑΙ","ΠΑΝΕΛΛΑΔΙΚΑ","")</f>
        <v>ΠΑΝΕΛΛΑΔΙΚΑ</v>
      </c>
      <c r="F20" s="94" t="s">
        <v>44</v>
      </c>
      <c r="G20" s="51"/>
      <c r="H20" s="78"/>
      <c r="I20" s="19" t="str">
        <f t="shared" si="2"/>
        <v/>
      </c>
      <c r="J20" s="100"/>
      <c r="K20" s="101"/>
      <c r="L20" s="98"/>
      <c r="M20" s="96"/>
      <c r="N2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0" s="48" t="str">
        <f t="shared" si="3"/>
        <v/>
      </c>
      <c r="Q20" s="75" t="str">
        <f t="shared" si="5"/>
        <v/>
      </c>
      <c r="R20" s="41" t="str">
        <f t="shared" si="0"/>
        <v>01/07/2021</v>
      </c>
      <c r="S20" s="41">
        <f t="shared" si="6"/>
        <v>1</v>
      </c>
      <c r="T20" s="41">
        <f t="shared" si="7"/>
        <v>7</v>
      </c>
      <c r="U20" s="41">
        <f t="shared" si="8"/>
        <v>2021</v>
      </c>
      <c r="V20" s="41">
        <f t="shared" si="9"/>
        <v>0</v>
      </c>
      <c r="W20" s="41">
        <f t="shared" si="10"/>
        <v>0</v>
      </c>
    </row>
    <row r="21" spans="1:23" ht="30" customHeight="1" x14ac:dyDescent="0.3">
      <c r="A21" s="5"/>
      <c r="B21" s="26" t="str">
        <f t="shared" si="1"/>
        <v>WIND</v>
      </c>
      <c r="C21" s="26">
        <f t="shared" si="1"/>
        <v>44378</v>
      </c>
      <c r="D21" s="92">
        <f>IF(ΓΕΝΙΚΑ!$B$14="ΝΑΙ",15300,"")</f>
        <v>15300</v>
      </c>
      <c r="E21" s="31" t="str">
        <f>IF(ΓΕΝΙΚΑ!$B$14="ΝΑΙ","ΠΑΝΕΛΛΑΔΙΚΑ","")</f>
        <v>ΠΑΝΕΛΛΑΔΙΚΑ</v>
      </c>
      <c r="F21" s="94" t="s">
        <v>44</v>
      </c>
      <c r="G21" s="51"/>
      <c r="H21" s="78"/>
      <c r="I21" s="19" t="str">
        <f t="shared" si="2"/>
        <v/>
      </c>
      <c r="J21" s="100"/>
      <c r="K21" s="101"/>
      <c r="L21" s="98"/>
      <c r="M21" s="96"/>
      <c r="N2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1" s="48" t="str">
        <f t="shared" si="3"/>
        <v/>
      </c>
      <c r="Q21" s="75" t="str">
        <f t="shared" si="5"/>
        <v/>
      </c>
      <c r="R21" s="41" t="str">
        <f t="shared" si="0"/>
        <v>01/07/2021</v>
      </c>
      <c r="S21" s="41">
        <f t="shared" si="6"/>
        <v>1</v>
      </c>
      <c r="T21" s="41">
        <f t="shared" si="7"/>
        <v>7</v>
      </c>
      <c r="U21" s="41">
        <f t="shared" si="8"/>
        <v>2021</v>
      </c>
      <c r="V21" s="41">
        <f t="shared" si="9"/>
        <v>0</v>
      </c>
      <c r="W21" s="41">
        <f t="shared" si="10"/>
        <v>0</v>
      </c>
    </row>
    <row r="22" spans="1:23" ht="30" customHeight="1" x14ac:dyDescent="0.3">
      <c r="A22" s="5"/>
      <c r="B22" s="26" t="str">
        <f t="shared" si="1"/>
        <v>WIND</v>
      </c>
      <c r="C22" s="26">
        <f t="shared" si="1"/>
        <v>44378</v>
      </c>
      <c r="D22" s="92">
        <f>IF(ΓΕΝΙΚΑ!$B$14="ΝΑΙ",15300,"")</f>
        <v>15300</v>
      </c>
      <c r="E22" s="31" t="str">
        <f>IF(ΓΕΝΙΚΑ!$B$14="ΝΑΙ","ΠΑΝΕΛΛΑΔΙΚΑ","")</f>
        <v>ΠΑΝΕΛΛΑΔΙΚΑ</v>
      </c>
      <c r="F22" s="94" t="s">
        <v>44</v>
      </c>
      <c r="G22" s="51"/>
      <c r="H22" s="78"/>
      <c r="I22" s="19" t="str">
        <f t="shared" si="2"/>
        <v/>
      </c>
      <c r="J22" s="100"/>
      <c r="K22" s="101"/>
      <c r="L22" s="98"/>
      <c r="M22" s="96"/>
      <c r="N2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2" s="48" t="str">
        <f t="shared" si="3"/>
        <v/>
      </c>
      <c r="Q22" s="75" t="str">
        <f t="shared" si="5"/>
        <v/>
      </c>
      <c r="R22" s="41" t="str">
        <f t="shared" si="0"/>
        <v>01/07/2021</v>
      </c>
      <c r="S22" s="41">
        <f t="shared" si="6"/>
        <v>1</v>
      </c>
      <c r="T22" s="41">
        <f t="shared" si="7"/>
        <v>7</v>
      </c>
      <c r="U22" s="41">
        <f t="shared" si="8"/>
        <v>2021</v>
      </c>
      <c r="V22" s="41">
        <f t="shared" si="9"/>
        <v>0</v>
      </c>
      <c r="W22" s="41">
        <f t="shared" si="10"/>
        <v>0</v>
      </c>
    </row>
    <row r="23" spans="1:23" ht="30" customHeight="1" x14ac:dyDescent="0.3">
      <c r="A23" s="5"/>
      <c r="B23" s="26" t="str">
        <f t="shared" si="1"/>
        <v>WIND</v>
      </c>
      <c r="C23" s="26">
        <f t="shared" si="1"/>
        <v>44378</v>
      </c>
      <c r="D23" s="92">
        <f>IF(ΓΕΝΙΚΑ!$B$14="ΝΑΙ",15300,"")</f>
        <v>15300</v>
      </c>
      <c r="E23" s="31" t="str">
        <f>IF(ΓΕΝΙΚΑ!$B$14="ΝΑΙ","ΠΑΝΕΛΛΑΔΙΚΑ","")</f>
        <v>ΠΑΝΕΛΛΑΔΙΚΑ</v>
      </c>
      <c r="F23" s="94" t="s">
        <v>44</v>
      </c>
      <c r="G23" s="51"/>
      <c r="H23" s="78"/>
      <c r="I23" s="19" t="str">
        <f t="shared" si="2"/>
        <v/>
      </c>
      <c r="J23" s="100"/>
      <c r="K23" s="101"/>
      <c r="L23" s="98"/>
      <c r="M23" s="96"/>
      <c r="N2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3" s="48" t="str">
        <f t="shared" si="3"/>
        <v/>
      </c>
      <c r="Q23" s="75" t="str">
        <f t="shared" si="5"/>
        <v/>
      </c>
      <c r="R23" s="41" t="str">
        <f t="shared" si="0"/>
        <v>01/07/2021</v>
      </c>
      <c r="S23" s="41">
        <f t="shared" si="6"/>
        <v>1</v>
      </c>
      <c r="T23" s="41">
        <f t="shared" si="7"/>
        <v>7</v>
      </c>
      <c r="U23" s="41">
        <f t="shared" si="8"/>
        <v>2021</v>
      </c>
      <c r="V23" s="41">
        <f t="shared" si="9"/>
        <v>0</v>
      </c>
      <c r="W23" s="41">
        <f t="shared" si="10"/>
        <v>0</v>
      </c>
    </row>
    <row r="24" spans="1:23" ht="30" customHeight="1" x14ac:dyDescent="0.3">
      <c r="A24" s="5"/>
      <c r="B24" s="26" t="str">
        <f t="shared" si="1"/>
        <v>WIND</v>
      </c>
      <c r="C24" s="26">
        <f t="shared" si="1"/>
        <v>44378</v>
      </c>
      <c r="D24" s="92">
        <f>IF(ΓΕΝΙΚΑ!$B$14="ΝΑΙ",15300,"")</f>
        <v>15300</v>
      </c>
      <c r="E24" s="31" t="str">
        <f>IF(ΓΕΝΙΚΑ!$B$14="ΝΑΙ","ΠΑΝΕΛΛΑΔΙΚΑ","")</f>
        <v>ΠΑΝΕΛΛΑΔΙΚΑ</v>
      </c>
      <c r="F24" s="94" t="s">
        <v>44</v>
      </c>
      <c r="G24" s="51"/>
      <c r="H24" s="78"/>
      <c r="I24" s="19" t="str">
        <f t="shared" si="2"/>
        <v/>
      </c>
      <c r="J24" s="100"/>
      <c r="K24" s="101"/>
      <c r="L24" s="98"/>
      <c r="M24" s="96"/>
      <c r="N2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4" s="48" t="str">
        <f t="shared" si="3"/>
        <v/>
      </c>
      <c r="Q24" s="75" t="str">
        <f t="shared" si="5"/>
        <v/>
      </c>
      <c r="R24" s="41" t="str">
        <f t="shared" si="0"/>
        <v>01/07/2021</v>
      </c>
      <c r="S24" s="41">
        <f t="shared" si="6"/>
        <v>1</v>
      </c>
      <c r="T24" s="41">
        <f t="shared" si="7"/>
        <v>7</v>
      </c>
      <c r="U24" s="41">
        <f t="shared" si="8"/>
        <v>2021</v>
      </c>
      <c r="V24" s="41">
        <f t="shared" si="9"/>
        <v>0</v>
      </c>
      <c r="W24" s="41">
        <f t="shared" si="10"/>
        <v>0</v>
      </c>
    </row>
    <row r="25" spans="1:23" ht="30" customHeight="1" x14ac:dyDescent="0.3">
      <c r="A25" s="5"/>
      <c r="B25" s="26" t="str">
        <f t="shared" si="1"/>
        <v>WIND</v>
      </c>
      <c r="C25" s="26">
        <f t="shared" si="1"/>
        <v>44378</v>
      </c>
      <c r="D25" s="92">
        <f>IF(ΓΕΝΙΚΑ!$B$14="ΝΑΙ",15300,"")</f>
        <v>15300</v>
      </c>
      <c r="E25" s="31" t="str">
        <f>IF(ΓΕΝΙΚΑ!$B$14="ΝΑΙ","ΠΑΝΕΛΛΑΔΙΚΑ","")</f>
        <v>ΠΑΝΕΛΛΑΔΙΚΑ</v>
      </c>
      <c r="F25" s="94" t="s">
        <v>44</v>
      </c>
      <c r="G25" s="51"/>
      <c r="H25" s="78"/>
      <c r="I25" s="19" t="str">
        <f t="shared" si="2"/>
        <v/>
      </c>
      <c r="J25" s="100"/>
      <c r="K25" s="101"/>
      <c r="L25" s="98"/>
      <c r="M25" s="96"/>
      <c r="N2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5" s="48" t="str">
        <f t="shared" si="3"/>
        <v/>
      </c>
      <c r="Q25" s="75" t="str">
        <f t="shared" si="5"/>
        <v/>
      </c>
      <c r="R25" s="41" t="str">
        <f t="shared" si="0"/>
        <v>01/07/2021</v>
      </c>
      <c r="S25" s="41">
        <f t="shared" si="6"/>
        <v>1</v>
      </c>
      <c r="T25" s="41">
        <f t="shared" si="7"/>
        <v>7</v>
      </c>
      <c r="U25" s="41">
        <f t="shared" si="8"/>
        <v>2021</v>
      </c>
      <c r="V25" s="41">
        <f t="shared" si="9"/>
        <v>0</v>
      </c>
      <c r="W25" s="41">
        <f t="shared" si="10"/>
        <v>0</v>
      </c>
    </row>
    <row r="26" spans="1:23" ht="30" customHeight="1" x14ac:dyDescent="0.3">
      <c r="A26" s="5"/>
      <c r="B26" s="26" t="str">
        <f t="shared" si="1"/>
        <v>WIND</v>
      </c>
      <c r="C26" s="26">
        <f t="shared" si="1"/>
        <v>44378</v>
      </c>
      <c r="D26" s="92">
        <f>IF(ΓΕΝΙΚΑ!$B$14="ΝΑΙ",15300,"")</f>
        <v>15300</v>
      </c>
      <c r="E26" s="31" t="str">
        <f>IF(ΓΕΝΙΚΑ!$B$14="ΝΑΙ","ΠΑΝΕΛΛΑΔΙΚΑ","")</f>
        <v>ΠΑΝΕΛΛΑΔΙΚΑ</v>
      </c>
      <c r="F26" s="94" t="s">
        <v>44</v>
      </c>
      <c r="G26" s="51"/>
      <c r="H26" s="78"/>
      <c r="I26" s="19" t="str">
        <f t="shared" si="2"/>
        <v/>
      </c>
      <c r="J26" s="100"/>
      <c r="K26" s="101"/>
      <c r="L26" s="98"/>
      <c r="M26" s="96"/>
      <c r="N2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6" s="48" t="str">
        <f t="shared" si="3"/>
        <v/>
      </c>
      <c r="Q26" s="75" t="str">
        <f t="shared" si="5"/>
        <v/>
      </c>
      <c r="R26" s="41" t="str">
        <f t="shared" si="0"/>
        <v>01/07/2021</v>
      </c>
      <c r="S26" s="41">
        <f t="shared" si="6"/>
        <v>1</v>
      </c>
      <c r="T26" s="41">
        <f t="shared" si="7"/>
        <v>7</v>
      </c>
      <c r="U26" s="41">
        <f t="shared" si="8"/>
        <v>2021</v>
      </c>
      <c r="V26" s="41">
        <f t="shared" si="9"/>
        <v>0</v>
      </c>
      <c r="W26" s="41">
        <f t="shared" si="10"/>
        <v>0</v>
      </c>
    </row>
    <row r="27" spans="1:23" ht="30" customHeight="1" x14ac:dyDescent="0.3">
      <c r="A27" s="5"/>
      <c r="B27" s="26" t="str">
        <f t="shared" si="1"/>
        <v>WIND</v>
      </c>
      <c r="C27" s="26">
        <f t="shared" si="1"/>
        <v>44378</v>
      </c>
      <c r="D27" s="92">
        <f>IF(ΓΕΝΙΚΑ!$B$14="ΝΑΙ",15300,"")</f>
        <v>15300</v>
      </c>
      <c r="E27" s="31" t="str">
        <f>IF(ΓΕΝΙΚΑ!$B$14="ΝΑΙ","ΠΑΝΕΛΛΑΔΙΚΑ","")</f>
        <v>ΠΑΝΕΛΛΑΔΙΚΑ</v>
      </c>
      <c r="F27" s="94" t="s">
        <v>44</v>
      </c>
      <c r="G27" s="51"/>
      <c r="H27" s="78"/>
      <c r="I27" s="19" t="str">
        <f t="shared" si="2"/>
        <v/>
      </c>
      <c r="J27" s="100"/>
      <c r="K27" s="101"/>
      <c r="L27" s="98"/>
      <c r="M27" s="96"/>
      <c r="N2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7" s="48" t="str">
        <f t="shared" si="3"/>
        <v/>
      </c>
      <c r="Q27" s="75" t="str">
        <f t="shared" si="5"/>
        <v/>
      </c>
      <c r="R27" s="41" t="str">
        <f t="shared" si="0"/>
        <v>01/07/2021</v>
      </c>
      <c r="S27" s="41">
        <f t="shared" si="6"/>
        <v>1</v>
      </c>
      <c r="T27" s="41">
        <f t="shared" si="7"/>
        <v>7</v>
      </c>
      <c r="U27" s="41">
        <f t="shared" si="8"/>
        <v>2021</v>
      </c>
      <c r="V27" s="41">
        <f t="shared" si="9"/>
        <v>0</v>
      </c>
      <c r="W27" s="41">
        <f t="shared" si="10"/>
        <v>0</v>
      </c>
    </row>
    <row r="28" spans="1:23" ht="30" customHeight="1" x14ac:dyDescent="0.3">
      <c r="A28" s="5" t="str">
        <f t="shared" si="1"/>
        <v>H01</v>
      </c>
      <c r="B28" s="26" t="str">
        <f t="shared" si="1"/>
        <v>WIND</v>
      </c>
      <c r="C28" s="26">
        <f t="shared" si="1"/>
        <v>44378</v>
      </c>
      <c r="D28" s="92">
        <f>IF(ΓΕΝΙΚΑ!$B$14="ΝΑΙ",15300,"")</f>
        <v>15300</v>
      </c>
      <c r="E28" s="31" t="str">
        <f>IF(ΓΕΝΙΚΑ!$B$14="ΝΑΙ","ΠΑΝΕΛΛΑΔΙΚΑ","")</f>
        <v>ΠΑΝΕΛΛΑΔΙΚΑ</v>
      </c>
      <c r="F28" s="94" t="s">
        <v>44</v>
      </c>
      <c r="G28" s="51"/>
      <c r="H28" s="78"/>
      <c r="I28" s="19" t="str">
        <f t="shared" si="2"/>
        <v/>
      </c>
      <c r="J28" s="100"/>
      <c r="K28" s="101"/>
      <c r="L28" s="98"/>
      <c r="M28" s="96"/>
      <c r="N2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8" s="48" t="str">
        <f t="shared" si="3"/>
        <v/>
      </c>
      <c r="Q28" s="75" t="str">
        <f t="shared" si="5"/>
        <v/>
      </c>
      <c r="R28" s="41" t="str">
        <f t="shared" si="0"/>
        <v>01/07/2021</v>
      </c>
      <c r="S28" s="41">
        <f t="shared" si="6"/>
        <v>1</v>
      </c>
      <c r="T28" s="41">
        <f t="shared" si="7"/>
        <v>7</v>
      </c>
      <c r="U28" s="41">
        <f t="shared" si="8"/>
        <v>2021</v>
      </c>
      <c r="V28" s="41">
        <f t="shared" si="9"/>
        <v>0</v>
      </c>
      <c r="W28" s="41">
        <f t="shared" si="10"/>
        <v>0</v>
      </c>
    </row>
    <row r="29" spans="1:23" ht="30" customHeight="1" x14ac:dyDescent="0.3">
      <c r="A29" s="5" t="str">
        <f t="shared" si="1"/>
        <v>H01</v>
      </c>
      <c r="B29" s="26" t="str">
        <f t="shared" si="1"/>
        <v>WIND</v>
      </c>
      <c r="C29" s="26">
        <f t="shared" si="1"/>
        <v>44378</v>
      </c>
      <c r="D29" s="92">
        <f>IF(ΓΕΝΙΚΑ!$B$14="ΝΑΙ",15300,"")</f>
        <v>15300</v>
      </c>
      <c r="E29" s="31" t="str">
        <f>IF(ΓΕΝΙΚΑ!$B$14="ΝΑΙ","ΠΑΝΕΛΛΑΔΙΚΑ","")</f>
        <v>ΠΑΝΕΛΛΑΔΙΚΑ</v>
      </c>
      <c r="F29" s="94" t="s">
        <v>44</v>
      </c>
      <c r="G29" s="51"/>
      <c r="H29" s="78"/>
      <c r="I29" s="19" t="str">
        <f t="shared" si="2"/>
        <v/>
      </c>
      <c r="J29" s="100"/>
      <c r="K29" s="101"/>
      <c r="L29" s="98"/>
      <c r="M29" s="96"/>
      <c r="N2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9" s="48" t="str">
        <f t="shared" si="3"/>
        <v/>
      </c>
      <c r="Q29" s="75" t="str">
        <f t="shared" si="5"/>
        <v/>
      </c>
      <c r="R29" s="41" t="str">
        <f t="shared" si="0"/>
        <v>01/07/2021</v>
      </c>
      <c r="S29" s="41">
        <f t="shared" si="6"/>
        <v>1</v>
      </c>
      <c r="T29" s="41">
        <f t="shared" si="7"/>
        <v>7</v>
      </c>
      <c r="U29" s="41">
        <f t="shared" si="8"/>
        <v>2021</v>
      </c>
      <c r="V29" s="41">
        <f t="shared" si="9"/>
        <v>0</v>
      </c>
      <c r="W29" s="41">
        <f t="shared" si="10"/>
        <v>0</v>
      </c>
    </row>
    <row r="30" spans="1:23" ht="30" customHeight="1" x14ac:dyDescent="0.3">
      <c r="A30" s="5" t="str">
        <f t="shared" si="1"/>
        <v>H01</v>
      </c>
      <c r="B30" s="26" t="str">
        <f t="shared" si="1"/>
        <v>WIND</v>
      </c>
      <c r="C30" s="26">
        <f t="shared" si="1"/>
        <v>44378</v>
      </c>
      <c r="D30" s="92">
        <f>IF(ΓΕΝΙΚΑ!$B$14="ΝΑΙ",15300,"")</f>
        <v>15300</v>
      </c>
      <c r="E30" s="31" t="str">
        <f>IF(ΓΕΝΙΚΑ!$B$14="ΝΑΙ","ΠΑΝΕΛΛΑΔΙΚΑ","")</f>
        <v>ΠΑΝΕΛΛΑΔΙΚΑ</v>
      </c>
      <c r="F30" s="94" t="s">
        <v>44</v>
      </c>
      <c r="G30" s="51"/>
      <c r="H30" s="78"/>
      <c r="I30" s="19" t="str">
        <f t="shared" si="2"/>
        <v/>
      </c>
      <c r="J30" s="100"/>
      <c r="K30" s="101"/>
      <c r="L30" s="98"/>
      <c r="M30" s="96"/>
      <c r="N3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0" s="48" t="str">
        <f t="shared" si="3"/>
        <v/>
      </c>
      <c r="Q30" s="75" t="str">
        <f t="shared" si="5"/>
        <v/>
      </c>
      <c r="R30" s="41" t="str">
        <f t="shared" si="0"/>
        <v>01/07/2021</v>
      </c>
      <c r="S30" s="41">
        <f t="shared" si="6"/>
        <v>1</v>
      </c>
      <c r="T30" s="41">
        <f t="shared" si="7"/>
        <v>7</v>
      </c>
      <c r="U30" s="41">
        <f t="shared" si="8"/>
        <v>2021</v>
      </c>
      <c r="V30" s="41">
        <f t="shared" si="9"/>
        <v>0</v>
      </c>
      <c r="W30" s="41">
        <f t="shared" si="10"/>
        <v>0</v>
      </c>
    </row>
    <row r="31" spans="1:23" ht="30" customHeight="1" x14ac:dyDescent="0.3">
      <c r="A31" s="5" t="str">
        <f t="shared" si="1"/>
        <v>H01</v>
      </c>
      <c r="B31" s="26" t="str">
        <f t="shared" si="1"/>
        <v>WIND</v>
      </c>
      <c r="C31" s="26">
        <f t="shared" si="1"/>
        <v>44378</v>
      </c>
      <c r="D31" s="92">
        <f>IF(ΓΕΝΙΚΑ!$B$14="ΝΑΙ",15300,"")</f>
        <v>15300</v>
      </c>
      <c r="E31" s="31" t="str">
        <f>IF(ΓΕΝΙΚΑ!$B$14="ΝΑΙ","ΠΑΝΕΛΛΑΔΙΚΑ","")</f>
        <v>ΠΑΝΕΛΛΑΔΙΚΑ</v>
      </c>
      <c r="F31" s="94" t="s">
        <v>44</v>
      </c>
      <c r="G31" s="51"/>
      <c r="H31" s="78"/>
      <c r="I31" s="19" t="str">
        <f t="shared" si="2"/>
        <v/>
      </c>
      <c r="J31" s="100"/>
      <c r="K31" s="101"/>
      <c r="L31" s="98"/>
      <c r="M31" s="96"/>
      <c r="N3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1" s="48" t="str">
        <f t="shared" si="3"/>
        <v/>
      </c>
      <c r="Q31" s="75" t="str">
        <f t="shared" si="5"/>
        <v/>
      </c>
      <c r="R31" s="41" t="str">
        <f t="shared" si="0"/>
        <v>01/07/2021</v>
      </c>
      <c r="S31" s="41">
        <f t="shared" si="6"/>
        <v>1</v>
      </c>
      <c r="T31" s="41">
        <f t="shared" si="7"/>
        <v>7</v>
      </c>
      <c r="U31" s="41">
        <f t="shared" si="8"/>
        <v>2021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5">
      <c r="A32" s="6" t="str">
        <f t="shared" si="1"/>
        <v>H01</v>
      </c>
      <c r="B32" s="26" t="str">
        <f t="shared" si="1"/>
        <v>WIND</v>
      </c>
      <c r="C32" s="26">
        <f t="shared" si="1"/>
        <v>44378</v>
      </c>
      <c r="D32" s="92">
        <f>IF(ΓΕΝΙΚΑ!$B$14="ΝΑΙ",15300,"")</f>
        <v>15300</v>
      </c>
      <c r="E32" s="31" t="str">
        <f>IF(ΓΕΝΙΚΑ!$B$14="ΝΑΙ","ΠΑΝΕΛΛΑΔΙΚΑ","")</f>
        <v>ΠΑΝΕΛΛΑΔΙΚΑ</v>
      </c>
      <c r="F32" s="94" t="s">
        <v>44</v>
      </c>
      <c r="G32" s="52"/>
      <c r="H32" s="79"/>
      <c r="I32" s="20" t="str">
        <f>IF(G32="","",IF(G32="Άλλη",H32,G32))</f>
        <v/>
      </c>
      <c r="J32" s="102"/>
      <c r="K32" s="103"/>
      <c r="L32" s="99"/>
      <c r="M32" s="97"/>
      <c r="N32" s="89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2" s="49" t="str">
        <f t="shared" si="3"/>
        <v/>
      </c>
      <c r="Q32" s="75" t="str">
        <f t="shared" si="5"/>
        <v/>
      </c>
      <c r="R32" s="41" t="str">
        <f t="shared" si="0"/>
        <v>01/07/2021</v>
      </c>
      <c r="S32" s="41">
        <f t="shared" si="6"/>
        <v>1</v>
      </c>
      <c r="T32" s="41">
        <f t="shared" si="7"/>
        <v>7</v>
      </c>
      <c r="U32" s="41">
        <f t="shared" si="8"/>
        <v>2021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zoomScale="70" zoomScaleNormal="70" workbookViewId="0">
      <selection activeCell="I8" sqref="I8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37.109375" style="41" customWidth="1"/>
    <col min="7" max="7" width="22.44140625" style="41" customWidth="1"/>
    <col min="8" max="8" width="42.33203125" style="41" customWidth="1"/>
    <col min="9" max="9" width="28" style="41" bestFit="1" customWidth="1"/>
    <col min="10" max="10" width="28" style="41" hidden="1" customWidth="1"/>
    <col min="11" max="11" width="49.33203125" style="41" customWidth="1"/>
    <col min="12" max="12" width="7.109375" style="41" customWidth="1"/>
    <col min="13" max="13" width="15.5546875" style="41" customWidth="1"/>
    <col min="14" max="14" width="63.5546875" style="41" customWidth="1"/>
    <col min="15" max="16384" width="9.109375" style="41" hidden="1"/>
  </cols>
  <sheetData>
    <row r="1" spans="1:14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5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5">
      <c r="A3" s="8" t="s">
        <v>24</v>
      </c>
      <c r="B3" s="59" t="str">
        <f>ΓΕΝΙΚΑ!C4</f>
        <v>WIND</v>
      </c>
      <c r="C3" s="92">
        <f>IF(ΓΕΝΙΚΑ!$B$15="ΝΑΙ",15300,"")</f>
        <v>15300</v>
      </c>
      <c r="D3" s="19" t="str">
        <f>IF(ΓΕΝΙΚΑ!$B$15="ΝΑΙ","ΠΑΝΕΛΛΑΔΙΚΑ","")</f>
        <v>ΠΑΝΕΛΛΑΔΙΚΑ</v>
      </c>
      <c r="E3" s="93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13800</v>
      </c>
      <c r="I3" s="56">
        <v>3.84</v>
      </c>
      <c r="J3" s="90">
        <f>IF(ISNUMBER(I3),ROUND(I3,2),"N/A")</f>
        <v>3.84</v>
      </c>
      <c r="K3" s="107" t="s">
        <v>89</v>
      </c>
      <c r="M3" s="54" t="str">
        <f>IF(N3="","","ΣΦΑΛΜΑ")</f>
        <v/>
      </c>
      <c r="N3" s="80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5">
      <c r="A4" s="5" t="str">
        <f t="shared" ref="A4:B32" si="0">A$3</f>
        <v>H02</v>
      </c>
      <c r="B4" s="4" t="str">
        <f t="shared" si="0"/>
        <v>WIND</v>
      </c>
      <c r="C4" s="92">
        <f>IF(ΓΕΝΙΚΑ!$B$15="ΝΑΙ",15300,"")</f>
        <v>15300</v>
      </c>
      <c r="D4" s="19" t="str">
        <f>IF(ΓΕΝΙΚΑ!$B$15="ΝΑΙ","ΠΑΝΕΛΛΑΔΙΚΑ","")</f>
        <v>ΠΑΝΕΛΛΑΔΙΚΑ</v>
      </c>
      <c r="E4" s="94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6935613800</v>
      </c>
      <c r="I4" s="57">
        <v>3.84</v>
      </c>
      <c r="J4" s="90">
        <f t="shared" ref="J4:J32" si="1">IF(ISNUMBER(I4),ROUND(I4,2),"N/A")</f>
        <v>3.84</v>
      </c>
      <c r="K4" s="104" t="str">
        <f>K$3</f>
        <v/>
      </c>
      <c r="M4" s="54" t="str">
        <f t="shared" ref="M4:M32" si="2">IF(N4="","","ΣΦΑΛΜΑ")</f>
        <v/>
      </c>
      <c r="N4" s="81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5">
      <c r="A5" s="5" t="str">
        <f t="shared" si="0"/>
        <v>H02</v>
      </c>
      <c r="B5" s="4" t="str">
        <f t="shared" si="0"/>
        <v>WIND</v>
      </c>
      <c r="C5" s="92">
        <f>IF(ΓΕΝΙΚΑ!$B$15="ΝΑΙ",15300,"")</f>
        <v>15300</v>
      </c>
      <c r="D5" s="19" t="str">
        <f>IF(ΓΕΝΙΚΑ!$B$15="ΝΑΙ","ΠΑΝΕΛΛΑΔΙΚΑ","")</f>
        <v>ΠΑΝΕΛΛΑΔΙΚΑ</v>
      </c>
      <c r="E5" s="94" t="s">
        <v>44</v>
      </c>
      <c r="F5" s="31" t="str">
        <f>IF(G5="","",'H01'!I5)</f>
        <v>Βλαβοληψία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13700</v>
      </c>
      <c r="I5" s="57">
        <v>2.4900000000000002</v>
      </c>
      <c r="J5" s="90">
        <f t="shared" si="1"/>
        <v>2.4900000000000002</v>
      </c>
      <c r="K5" s="105" t="str">
        <f t="shared" ref="K5:K32" si="4">K$3</f>
        <v/>
      </c>
      <c r="M5" s="54" t="str">
        <f t="shared" si="2"/>
        <v/>
      </c>
      <c r="N5" s="81" t="str">
        <f t="shared" si="3"/>
        <v/>
      </c>
    </row>
    <row r="6" spans="1:14" ht="30" customHeight="1" thickTop="1" thickBot="1" x14ac:dyDescent="0.35">
      <c r="A6" s="5" t="str">
        <f t="shared" si="0"/>
        <v>H02</v>
      </c>
      <c r="B6" s="4" t="str">
        <f t="shared" si="0"/>
        <v>WIND</v>
      </c>
      <c r="C6" s="92">
        <f>IF(ΓΕΝΙΚΑ!$B$15="ΝΑΙ",15300,"")</f>
        <v>15300</v>
      </c>
      <c r="D6" s="19" t="str">
        <f>IF(ΓΕΝΙΚΑ!$B$15="ΝΑΙ","ΠΑΝΕΛΛΑΔΙΚΑ","")</f>
        <v>ΠΑΝΕΛΛΑΔΙΚΑ</v>
      </c>
      <c r="E6" s="94" t="s">
        <v>44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1277</v>
      </c>
      <c r="I6" s="57">
        <v>2.37</v>
      </c>
      <c r="J6" s="90">
        <f t="shared" si="1"/>
        <v>2.37</v>
      </c>
      <c r="K6" s="105" t="str">
        <f t="shared" si="4"/>
        <v/>
      </c>
      <c r="M6" s="54" t="str">
        <f t="shared" si="2"/>
        <v/>
      </c>
      <c r="N6" s="81" t="str">
        <f t="shared" si="3"/>
        <v/>
      </c>
    </row>
    <row r="7" spans="1:14" ht="30" customHeight="1" thickTop="1" thickBot="1" x14ac:dyDescent="0.35">
      <c r="A7" s="5" t="str">
        <f t="shared" si="0"/>
        <v>H02</v>
      </c>
      <c r="B7" s="4" t="str">
        <f t="shared" si="0"/>
        <v>WIND</v>
      </c>
      <c r="C7" s="92">
        <f>IF(ΓΕΝΙΚΑ!$B$15="ΝΑΙ",15300,"")</f>
        <v>15300</v>
      </c>
      <c r="D7" s="19" t="str">
        <f>IF(ΓΕΝΙΚΑ!$B$15="ΝΑΙ","ΠΑΝΕΛΛΑΔΙΚΑ","")</f>
        <v>ΠΑΝΕΛΛΑΔΙΚΑ</v>
      </c>
      <c r="E7" s="94" t="s">
        <v>44</v>
      </c>
      <c r="F7" s="31" t="str">
        <f>IF(G7="","",'H01'!I7)</f>
        <v>Λήψη παραγγελιών ή/και παροχή πληροφοριών/βοήθειας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6935601277</v>
      </c>
      <c r="I7" s="57">
        <v>2.37</v>
      </c>
      <c r="J7" s="90">
        <f t="shared" si="1"/>
        <v>2.37</v>
      </c>
      <c r="K7" s="105" t="str">
        <f t="shared" si="4"/>
        <v/>
      </c>
      <c r="M7" s="54" t="str">
        <f t="shared" si="2"/>
        <v/>
      </c>
      <c r="N7" s="81" t="str">
        <f t="shared" si="3"/>
        <v/>
      </c>
    </row>
    <row r="8" spans="1:14" ht="30" customHeight="1" thickTop="1" thickBot="1" x14ac:dyDescent="0.35">
      <c r="A8" s="5" t="str">
        <f t="shared" si="0"/>
        <v>H02</v>
      </c>
      <c r="B8" s="4" t="str">
        <f t="shared" si="0"/>
        <v>WIND</v>
      </c>
      <c r="C8" s="92">
        <f>IF(ΓΕΝΙΚΑ!$B$15="ΝΑΙ",15300,"")</f>
        <v>15300</v>
      </c>
      <c r="D8" s="19" t="str">
        <f>IF(ΓΕΝΙΚΑ!$B$15="ΝΑΙ","ΠΑΝΕΛΛΑΔΙΚΑ","")</f>
        <v>ΠΑΝΕΛΛΑΔΙΚΑ</v>
      </c>
      <c r="E8" s="94" t="s">
        <v>44</v>
      </c>
      <c r="F8" s="31" t="str">
        <f>IF(G8="","",'H01'!I8)</f>
        <v>Λήψη παραγγελιών ή/και παροχή πληροφοριών/βοήθειας</v>
      </c>
      <c r="G8" s="32" t="str">
        <f>IF(OR('H01'!J8="Τηλέφωνο",'H01'!J8="Fax"),'H01'!J8,"")</f>
        <v>Τηλέφωνο</v>
      </c>
      <c r="H8" s="30" t="str">
        <f>IF(OR('H01'!J8="Τηλέφωνο",'H01'!J8="Fax"),'H01'!K8,"")</f>
        <v>2105100200</v>
      </c>
      <c r="I8" s="57">
        <v>0</v>
      </c>
      <c r="J8" s="90">
        <f t="shared" si="1"/>
        <v>0</v>
      </c>
      <c r="K8" s="105" t="str">
        <f t="shared" si="4"/>
        <v/>
      </c>
      <c r="M8" s="54" t="str">
        <f t="shared" si="2"/>
        <v/>
      </c>
      <c r="N8" s="81" t="str">
        <f t="shared" si="3"/>
        <v/>
      </c>
    </row>
    <row r="9" spans="1:14" ht="30" customHeight="1" thickTop="1" thickBot="1" x14ac:dyDescent="0.35">
      <c r="A9" s="5" t="str">
        <f t="shared" si="0"/>
        <v>H02</v>
      </c>
      <c r="B9" s="4" t="str">
        <f t="shared" si="0"/>
        <v>WIND</v>
      </c>
      <c r="C9" s="92">
        <f>IF(ΓΕΝΙΚΑ!$B$15="ΝΑΙ",15300,"")</f>
        <v>15300</v>
      </c>
      <c r="D9" s="19" t="str">
        <f>IF(ΓΕΝΙΚΑ!$B$15="ΝΑΙ","ΠΑΝΕΛΛΑΔΙΚΑ","")</f>
        <v>ΠΑΝΕΛΛΑΔΙΚΑ</v>
      </c>
      <c r="E9" s="94" t="s">
        <v>44</v>
      </c>
      <c r="F9" s="31" t="str">
        <f>IF(G9="","",'H01'!I9)</f>
        <v>Λήψη παραγγελιών ή/και παροχή πληροφοριών/βοήθειας</v>
      </c>
      <c r="G9" s="32" t="str">
        <f>IF(OR('H01'!J9="Τηλέφωνο",'H01'!J9="Fax"),'H01'!J9,"")</f>
        <v>Τηλέφωνο</v>
      </c>
      <c r="H9" s="30" t="str">
        <f>IF(OR('H01'!J9="Τηλέφωνο",'H01'!J9="Fax"),'H01'!K9,"")</f>
        <v>2105100300</v>
      </c>
      <c r="I9" s="57">
        <v>3</v>
      </c>
      <c r="J9" s="90">
        <f t="shared" si="1"/>
        <v>3</v>
      </c>
      <c r="K9" s="105" t="str">
        <f t="shared" si="4"/>
        <v/>
      </c>
      <c r="M9" s="54" t="str">
        <f t="shared" si="2"/>
        <v/>
      </c>
      <c r="N9" s="81" t="str">
        <f t="shared" si="3"/>
        <v/>
      </c>
    </row>
    <row r="10" spans="1:14" ht="30" customHeight="1" thickTop="1" thickBot="1" x14ac:dyDescent="0.35">
      <c r="A10" s="5" t="str">
        <f t="shared" si="0"/>
        <v>H02</v>
      </c>
      <c r="B10" s="26" t="str">
        <f t="shared" si="0"/>
        <v>WIND</v>
      </c>
      <c r="C10" s="92">
        <f>IF(ΓΕΝΙΚΑ!$B$15="ΝΑΙ",15300,"")</f>
        <v>15300</v>
      </c>
      <c r="D10" s="19" t="str">
        <f>IF(ΓΕΝΙΚΑ!$B$15="ΝΑΙ","ΠΑΝΕΛΛΑΔΙΚΑ","")</f>
        <v>ΠΑΝΕΛΛΑΔΙΚΑ</v>
      </c>
      <c r="E10" s="94" t="s">
        <v>44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7"/>
      <c r="J10" s="90" t="str">
        <f t="shared" si="1"/>
        <v>N/A</v>
      </c>
      <c r="K10" s="105" t="str">
        <f t="shared" si="4"/>
        <v/>
      </c>
      <c r="M10" s="54" t="str">
        <f t="shared" si="2"/>
        <v/>
      </c>
      <c r="N10" s="81" t="str">
        <f t="shared" si="3"/>
        <v/>
      </c>
    </row>
    <row r="11" spans="1:14" ht="30" customHeight="1" thickTop="1" thickBot="1" x14ac:dyDescent="0.35">
      <c r="A11" s="5" t="str">
        <f t="shared" si="0"/>
        <v>H02</v>
      </c>
      <c r="B11" s="26" t="str">
        <f t="shared" si="0"/>
        <v>WIND</v>
      </c>
      <c r="C11" s="92">
        <f>IF(ΓΕΝΙΚΑ!$B$15="ΝΑΙ",15300,"")</f>
        <v>15300</v>
      </c>
      <c r="D11" s="19" t="str">
        <f>IF(ΓΕΝΙΚΑ!$B$15="ΝΑΙ","ΠΑΝΕΛΛΑΔΙΚΑ","")</f>
        <v>ΠΑΝΕΛΛΑΔΙΚΑ</v>
      </c>
      <c r="E11" s="94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7"/>
      <c r="J11" s="90" t="str">
        <f t="shared" si="1"/>
        <v>N/A</v>
      </c>
      <c r="K11" s="105" t="str">
        <f t="shared" si="4"/>
        <v/>
      </c>
      <c r="M11" s="54" t="str">
        <f t="shared" si="2"/>
        <v/>
      </c>
      <c r="N11" s="81" t="str">
        <f t="shared" si="3"/>
        <v/>
      </c>
    </row>
    <row r="12" spans="1:14" ht="30" customHeight="1" thickTop="1" thickBot="1" x14ac:dyDescent="0.35">
      <c r="A12" s="5" t="str">
        <f t="shared" si="0"/>
        <v>H02</v>
      </c>
      <c r="B12" s="26" t="str">
        <f t="shared" si="0"/>
        <v>WIND</v>
      </c>
      <c r="C12" s="92">
        <f>IF(ΓΕΝΙΚΑ!$B$15="ΝΑΙ",15300,"")</f>
        <v>15300</v>
      </c>
      <c r="D12" s="19" t="str">
        <f>IF(ΓΕΝΙΚΑ!$B$15="ΝΑΙ","ΠΑΝΕΛΛΑΔΙΚΑ","")</f>
        <v>ΠΑΝΕΛΛΑΔΙΚΑ</v>
      </c>
      <c r="E12" s="94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7"/>
      <c r="J12" s="90" t="str">
        <f t="shared" si="1"/>
        <v>N/A</v>
      </c>
      <c r="K12" s="105" t="str">
        <f t="shared" si="4"/>
        <v/>
      </c>
      <c r="M12" s="54" t="str">
        <f t="shared" si="2"/>
        <v/>
      </c>
      <c r="N12" s="81" t="str">
        <f t="shared" si="3"/>
        <v/>
      </c>
    </row>
    <row r="13" spans="1:14" ht="30" customHeight="1" thickTop="1" thickBot="1" x14ac:dyDescent="0.35">
      <c r="A13" s="5" t="str">
        <f t="shared" si="0"/>
        <v>H02</v>
      </c>
      <c r="B13" s="26" t="str">
        <f t="shared" si="0"/>
        <v>WIND</v>
      </c>
      <c r="C13" s="92">
        <f>IF(ΓΕΝΙΚΑ!$B$15="ΝΑΙ",15300,"")</f>
        <v>15300</v>
      </c>
      <c r="D13" s="19" t="str">
        <f>IF(ΓΕΝΙΚΑ!$B$15="ΝΑΙ","ΠΑΝΕΛΛΑΔΙΚΑ","")</f>
        <v>ΠΑΝΕΛΛΑΔΙΚΑ</v>
      </c>
      <c r="E13" s="94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7"/>
      <c r="J13" s="90" t="str">
        <f t="shared" si="1"/>
        <v>N/A</v>
      </c>
      <c r="K13" s="105" t="str">
        <f t="shared" si="4"/>
        <v/>
      </c>
      <c r="M13" s="54" t="str">
        <f t="shared" si="2"/>
        <v/>
      </c>
      <c r="N13" s="81" t="str">
        <f t="shared" si="3"/>
        <v/>
      </c>
    </row>
    <row r="14" spans="1:14" ht="30" customHeight="1" thickTop="1" thickBot="1" x14ac:dyDescent="0.35">
      <c r="A14" s="5" t="str">
        <f t="shared" si="0"/>
        <v>H02</v>
      </c>
      <c r="B14" s="26" t="str">
        <f t="shared" si="0"/>
        <v>WIND</v>
      </c>
      <c r="C14" s="92">
        <f>IF(ΓΕΝΙΚΑ!$B$15="ΝΑΙ",15300,"")</f>
        <v>15300</v>
      </c>
      <c r="D14" s="19" t="str">
        <f>IF(ΓΕΝΙΚΑ!$B$15="ΝΑΙ","ΠΑΝΕΛΛΑΔΙΚΑ","")</f>
        <v>ΠΑΝΕΛΛΑΔΙΚΑ</v>
      </c>
      <c r="E14" s="94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7"/>
      <c r="J14" s="90" t="str">
        <f t="shared" si="1"/>
        <v>N/A</v>
      </c>
      <c r="K14" s="105" t="str">
        <f t="shared" si="4"/>
        <v/>
      </c>
      <c r="M14" s="54" t="str">
        <f t="shared" si="2"/>
        <v/>
      </c>
      <c r="N14" s="81" t="str">
        <f t="shared" si="3"/>
        <v/>
      </c>
    </row>
    <row r="15" spans="1:14" ht="30" customHeight="1" thickTop="1" thickBot="1" x14ac:dyDescent="0.35">
      <c r="A15" s="5" t="str">
        <f t="shared" si="0"/>
        <v>H02</v>
      </c>
      <c r="B15" s="26" t="str">
        <f t="shared" si="0"/>
        <v>WIND</v>
      </c>
      <c r="C15" s="92">
        <f>IF(ΓΕΝΙΚΑ!$B$15="ΝΑΙ",15300,"")</f>
        <v>15300</v>
      </c>
      <c r="D15" s="19" t="str">
        <f>IF(ΓΕΝΙΚΑ!$B$15="ΝΑΙ","ΠΑΝΕΛΛΑΔΙΚΑ","")</f>
        <v>ΠΑΝΕΛΛΑΔΙΚΑ</v>
      </c>
      <c r="E15" s="94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7"/>
      <c r="J15" s="90" t="str">
        <f t="shared" si="1"/>
        <v>N/A</v>
      </c>
      <c r="K15" s="105" t="str">
        <f t="shared" si="4"/>
        <v/>
      </c>
      <c r="M15" s="54" t="str">
        <f t="shared" si="2"/>
        <v/>
      </c>
      <c r="N15" s="81" t="str">
        <f t="shared" si="3"/>
        <v/>
      </c>
    </row>
    <row r="16" spans="1:14" ht="30" customHeight="1" thickTop="1" thickBot="1" x14ac:dyDescent="0.35">
      <c r="A16" s="5" t="str">
        <f t="shared" si="0"/>
        <v>H02</v>
      </c>
      <c r="B16" s="26" t="str">
        <f t="shared" si="0"/>
        <v>WIND</v>
      </c>
      <c r="C16" s="92">
        <f>IF(ΓΕΝΙΚΑ!$B$15="ΝΑΙ",15300,"")</f>
        <v>15300</v>
      </c>
      <c r="D16" s="19" t="str">
        <f>IF(ΓΕΝΙΚΑ!$B$15="ΝΑΙ","ΠΑΝΕΛΛΑΔΙΚΑ","")</f>
        <v>ΠΑΝΕΛΛΑΔΙΚΑ</v>
      </c>
      <c r="E16" s="94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>N/A</v>
      </c>
      <c r="K16" s="105" t="str">
        <f t="shared" si="4"/>
        <v/>
      </c>
      <c r="M16" s="54" t="str">
        <f t="shared" si="2"/>
        <v/>
      </c>
      <c r="N16" s="81" t="str">
        <f t="shared" si="3"/>
        <v/>
      </c>
    </row>
    <row r="17" spans="1:14" ht="30" customHeight="1" thickTop="1" thickBot="1" x14ac:dyDescent="0.35">
      <c r="A17" s="5" t="str">
        <f t="shared" si="0"/>
        <v>H02</v>
      </c>
      <c r="B17" s="26" t="str">
        <f t="shared" si="0"/>
        <v>WIND</v>
      </c>
      <c r="C17" s="92">
        <f>IF(ΓΕΝΙΚΑ!$B$15="ΝΑΙ",15300,"")</f>
        <v>15300</v>
      </c>
      <c r="D17" s="19" t="str">
        <f>IF(ΓΕΝΙΚΑ!$B$15="ΝΑΙ","ΠΑΝΕΛΛΑΔΙΚΑ","")</f>
        <v>ΠΑΝΕΛΛΑΔΙΚΑ</v>
      </c>
      <c r="E17" s="94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>N/A</v>
      </c>
      <c r="K17" s="105" t="str">
        <f t="shared" si="4"/>
        <v/>
      </c>
      <c r="M17" s="54" t="str">
        <f t="shared" si="2"/>
        <v/>
      </c>
      <c r="N17" s="81" t="str">
        <f t="shared" si="3"/>
        <v/>
      </c>
    </row>
    <row r="18" spans="1:14" ht="30" customHeight="1" thickTop="1" thickBot="1" x14ac:dyDescent="0.35">
      <c r="A18" s="5" t="str">
        <f t="shared" si="0"/>
        <v>H02</v>
      </c>
      <c r="B18" s="26" t="str">
        <f t="shared" si="0"/>
        <v>WIND</v>
      </c>
      <c r="C18" s="92">
        <f>IF(ΓΕΝΙΚΑ!$B$15="ΝΑΙ",15300,"")</f>
        <v>15300</v>
      </c>
      <c r="D18" s="19" t="str">
        <f>IF(ΓΕΝΙΚΑ!$B$15="ΝΑΙ","ΠΑΝΕΛΛΑΔΙΚΑ","")</f>
        <v>ΠΑΝΕΛΛΑΔΙΚΑ</v>
      </c>
      <c r="E18" s="94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>N/A</v>
      </c>
      <c r="K18" s="105" t="str">
        <f t="shared" si="4"/>
        <v/>
      </c>
      <c r="M18" s="54" t="str">
        <f t="shared" si="2"/>
        <v/>
      </c>
      <c r="N18" s="81" t="str">
        <f t="shared" si="3"/>
        <v/>
      </c>
    </row>
    <row r="19" spans="1:14" ht="30" customHeight="1" thickTop="1" thickBot="1" x14ac:dyDescent="0.35">
      <c r="A19" s="5" t="str">
        <f t="shared" si="0"/>
        <v>H02</v>
      </c>
      <c r="B19" s="26" t="str">
        <f t="shared" si="0"/>
        <v>WIND</v>
      </c>
      <c r="C19" s="92">
        <f>IF(ΓΕΝΙΚΑ!$B$15="ΝΑΙ",15300,"")</f>
        <v>15300</v>
      </c>
      <c r="D19" s="19" t="str">
        <f>IF(ΓΕΝΙΚΑ!$B$15="ΝΑΙ","ΠΑΝΕΛΛΑΔΙΚΑ","")</f>
        <v>ΠΑΝΕΛΛΑΔΙΚΑ</v>
      </c>
      <c r="E19" s="94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>N/A</v>
      </c>
      <c r="K19" s="105" t="str">
        <f t="shared" si="4"/>
        <v/>
      </c>
      <c r="M19" s="54" t="str">
        <f t="shared" si="2"/>
        <v/>
      </c>
      <c r="N19" s="81" t="str">
        <f t="shared" si="3"/>
        <v/>
      </c>
    </row>
    <row r="20" spans="1:14" ht="30" customHeight="1" thickTop="1" thickBot="1" x14ac:dyDescent="0.35">
      <c r="A20" s="5" t="str">
        <f t="shared" si="0"/>
        <v>H02</v>
      </c>
      <c r="B20" s="4" t="str">
        <f t="shared" si="0"/>
        <v>WIND</v>
      </c>
      <c r="C20" s="92">
        <f>IF(ΓΕΝΙΚΑ!$B$15="ΝΑΙ",15300,"")</f>
        <v>15300</v>
      </c>
      <c r="D20" s="19" t="str">
        <f>IF(ΓΕΝΙΚΑ!$B$15="ΝΑΙ","ΠΑΝΕΛΛΑΔΙΚΑ","")</f>
        <v>ΠΑΝΕΛΛΑΔΙΚΑ</v>
      </c>
      <c r="E20" s="94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>N/A</v>
      </c>
      <c r="K20" s="105" t="str">
        <f t="shared" si="4"/>
        <v/>
      </c>
      <c r="M20" s="54" t="str">
        <f t="shared" si="2"/>
        <v/>
      </c>
      <c r="N20" s="81" t="str">
        <f t="shared" si="3"/>
        <v/>
      </c>
    </row>
    <row r="21" spans="1:14" ht="30" customHeight="1" thickTop="1" thickBot="1" x14ac:dyDescent="0.35">
      <c r="A21" s="5" t="str">
        <f t="shared" si="0"/>
        <v>H02</v>
      </c>
      <c r="B21" s="4" t="str">
        <f t="shared" si="0"/>
        <v>WIND</v>
      </c>
      <c r="C21" s="92">
        <f>IF(ΓΕΝΙΚΑ!$B$15="ΝΑΙ",15300,"")</f>
        <v>15300</v>
      </c>
      <c r="D21" s="19" t="str">
        <f>IF(ΓΕΝΙΚΑ!$B$15="ΝΑΙ","ΠΑΝΕΛΛΑΔΙΚΑ","")</f>
        <v>ΠΑΝΕΛΛΑΔΙΚΑ</v>
      </c>
      <c r="E21" s="94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>N/A</v>
      </c>
      <c r="K21" s="105" t="str">
        <f t="shared" si="4"/>
        <v/>
      </c>
      <c r="M21" s="54" t="str">
        <f t="shared" si="2"/>
        <v/>
      </c>
      <c r="N21" s="81" t="str">
        <f t="shared" si="3"/>
        <v/>
      </c>
    </row>
    <row r="22" spans="1:14" ht="30" customHeight="1" thickTop="1" thickBot="1" x14ac:dyDescent="0.35">
      <c r="A22" s="5" t="str">
        <f t="shared" si="0"/>
        <v>H02</v>
      </c>
      <c r="B22" s="4" t="str">
        <f t="shared" si="0"/>
        <v>WIND</v>
      </c>
      <c r="C22" s="92">
        <f>IF(ΓΕΝΙΚΑ!$B$15="ΝΑΙ",15300,"")</f>
        <v>15300</v>
      </c>
      <c r="D22" s="19" t="str">
        <f>IF(ΓΕΝΙΚΑ!$B$15="ΝΑΙ","ΠΑΝΕΛΛΑΔΙΚΑ","")</f>
        <v>ΠΑΝΕΛΛΑΔΙΚΑ</v>
      </c>
      <c r="E22" s="94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>N/A</v>
      </c>
      <c r="K22" s="105" t="str">
        <f t="shared" si="4"/>
        <v/>
      </c>
      <c r="M22" s="54" t="str">
        <f t="shared" si="2"/>
        <v/>
      </c>
      <c r="N22" s="81" t="str">
        <f t="shared" si="3"/>
        <v/>
      </c>
    </row>
    <row r="23" spans="1:14" ht="30" customHeight="1" thickTop="1" thickBot="1" x14ac:dyDescent="0.35">
      <c r="A23" s="5" t="str">
        <f t="shared" si="0"/>
        <v>H02</v>
      </c>
      <c r="B23" s="4" t="str">
        <f t="shared" si="0"/>
        <v>WIND</v>
      </c>
      <c r="C23" s="92">
        <f>IF(ΓΕΝΙΚΑ!$B$15="ΝΑΙ",15300,"")</f>
        <v>15300</v>
      </c>
      <c r="D23" s="19" t="str">
        <f>IF(ΓΕΝΙΚΑ!$B$15="ΝΑΙ","ΠΑΝΕΛΛΑΔΙΚΑ","")</f>
        <v>ΠΑΝΕΛΛΑΔΙΚΑ</v>
      </c>
      <c r="E23" s="94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>N/A</v>
      </c>
      <c r="K23" s="105" t="str">
        <f t="shared" si="4"/>
        <v/>
      </c>
      <c r="M23" s="54" t="str">
        <f t="shared" si="2"/>
        <v/>
      </c>
      <c r="N23" s="81" t="str">
        <f t="shared" si="3"/>
        <v/>
      </c>
    </row>
    <row r="24" spans="1:14" ht="30" customHeight="1" thickTop="1" thickBot="1" x14ac:dyDescent="0.35">
      <c r="A24" s="5" t="str">
        <f t="shared" si="0"/>
        <v>H02</v>
      </c>
      <c r="B24" s="4" t="str">
        <f t="shared" si="0"/>
        <v>WIND</v>
      </c>
      <c r="C24" s="92">
        <f>IF(ΓΕΝΙΚΑ!$B$15="ΝΑΙ",15300,"")</f>
        <v>15300</v>
      </c>
      <c r="D24" s="19" t="str">
        <f>IF(ΓΕΝΙΚΑ!$B$15="ΝΑΙ","ΠΑΝΕΛΛΑΔΙΚΑ","")</f>
        <v>ΠΑΝΕΛΛΑΔΙΚΑ</v>
      </c>
      <c r="E24" s="94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>N/A</v>
      </c>
      <c r="K24" s="105" t="str">
        <f t="shared" si="4"/>
        <v/>
      </c>
      <c r="M24" s="54" t="str">
        <f t="shared" si="2"/>
        <v/>
      </c>
      <c r="N24" s="81" t="str">
        <f t="shared" si="3"/>
        <v/>
      </c>
    </row>
    <row r="25" spans="1:14" ht="30" customHeight="1" thickTop="1" thickBot="1" x14ac:dyDescent="0.35">
      <c r="A25" s="5" t="str">
        <f t="shared" si="0"/>
        <v>H02</v>
      </c>
      <c r="B25" s="4" t="str">
        <f t="shared" si="0"/>
        <v>WIND</v>
      </c>
      <c r="C25" s="92">
        <f>IF(ΓΕΝΙΚΑ!$B$15="ΝΑΙ",15300,"")</f>
        <v>15300</v>
      </c>
      <c r="D25" s="19" t="str">
        <f>IF(ΓΕΝΙΚΑ!$B$15="ΝΑΙ","ΠΑΝΕΛΛΑΔΙΚΑ","")</f>
        <v>ΠΑΝΕΛΛΑΔΙΚΑ</v>
      </c>
      <c r="E25" s="94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>N/A</v>
      </c>
      <c r="K25" s="105" t="str">
        <f t="shared" si="4"/>
        <v/>
      </c>
      <c r="M25" s="54" t="str">
        <f t="shared" si="2"/>
        <v/>
      </c>
      <c r="N25" s="81" t="str">
        <f t="shared" si="3"/>
        <v/>
      </c>
    </row>
    <row r="26" spans="1:14" ht="30" customHeight="1" thickTop="1" thickBot="1" x14ac:dyDescent="0.35">
      <c r="A26" s="5" t="str">
        <f t="shared" si="0"/>
        <v>H02</v>
      </c>
      <c r="B26" s="4" t="str">
        <f t="shared" si="0"/>
        <v>WIND</v>
      </c>
      <c r="C26" s="92">
        <f>IF(ΓΕΝΙΚΑ!$B$15="ΝΑΙ",15300,"")</f>
        <v>15300</v>
      </c>
      <c r="D26" s="19" t="str">
        <f>IF(ΓΕΝΙΚΑ!$B$15="ΝΑΙ","ΠΑΝΕΛΛΑΔΙΚΑ","")</f>
        <v>ΠΑΝΕΛΛΑΔΙΚΑ</v>
      </c>
      <c r="E26" s="94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>N/A</v>
      </c>
      <c r="K26" s="105" t="str">
        <f t="shared" si="4"/>
        <v/>
      </c>
      <c r="M26" s="54" t="str">
        <f t="shared" si="2"/>
        <v/>
      </c>
      <c r="N26" s="81" t="str">
        <f t="shared" si="3"/>
        <v/>
      </c>
    </row>
    <row r="27" spans="1:14" ht="30" customHeight="1" thickTop="1" thickBot="1" x14ac:dyDescent="0.35">
      <c r="A27" s="5" t="str">
        <f t="shared" si="0"/>
        <v>H02</v>
      </c>
      <c r="B27" s="4" t="str">
        <f t="shared" si="0"/>
        <v>WIND</v>
      </c>
      <c r="C27" s="92">
        <f>IF(ΓΕΝΙΚΑ!$B$15="ΝΑΙ",15300,"")</f>
        <v>15300</v>
      </c>
      <c r="D27" s="19" t="str">
        <f>IF(ΓΕΝΙΚΑ!$B$15="ΝΑΙ","ΠΑΝΕΛΛΑΔΙΚΑ","")</f>
        <v>ΠΑΝΕΛΛΑΔΙΚΑ</v>
      </c>
      <c r="E27" s="94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>N/A</v>
      </c>
      <c r="K27" s="105" t="str">
        <f t="shared" si="4"/>
        <v/>
      </c>
      <c r="M27" s="54" t="str">
        <f t="shared" si="2"/>
        <v/>
      </c>
      <c r="N27" s="81" t="str">
        <f t="shared" si="3"/>
        <v/>
      </c>
    </row>
    <row r="28" spans="1:14" ht="30" customHeight="1" thickTop="1" thickBot="1" x14ac:dyDescent="0.35">
      <c r="A28" s="5" t="str">
        <f t="shared" si="0"/>
        <v>H02</v>
      </c>
      <c r="B28" s="4" t="str">
        <f t="shared" si="0"/>
        <v>WIND</v>
      </c>
      <c r="C28" s="92">
        <f>IF(ΓΕΝΙΚΑ!$B$15="ΝΑΙ",15300,"")</f>
        <v>15300</v>
      </c>
      <c r="D28" s="19" t="str">
        <f>IF(ΓΕΝΙΚΑ!$B$15="ΝΑΙ","ΠΑΝΕΛΛΑΔΙΚΑ","")</f>
        <v>ΠΑΝΕΛΛΑΔΙΚΑ</v>
      </c>
      <c r="E28" s="94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>N/A</v>
      </c>
      <c r="K28" s="105" t="str">
        <f t="shared" si="4"/>
        <v/>
      </c>
      <c r="M28" s="54" t="str">
        <f t="shared" si="2"/>
        <v/>
      </c>
      <c r="N28" s="81" t="str">
        <f t="shared" si="3"/>
        <v/>
      </c>
    </row>
    <row r="29" spans="1:14" ht="30" customHeight="1" thickTop="1" thickBot="1" x14ac:dyDescent="0.35">
      <c r="A29" s="5" t="str">
        <f t="shared" si="0"/>
        <v>H02</v>
      </c>
      <c r="B29" s="4" t="str">
        <f t="shared" si="0"/>
        <v>WIND</v>
      </c>
      <c r="C29" s="92">
        <f>IF(ΓΕΝΙΚΑ!$B$15="ΝΑΙ",15300,"")</f>
        <v>15300</v>
      </c>
      <c r="D29" s="19" t="str">
        <f>IF(ΓΕΝΙΚΑ!$B$15="ΝΑΙ","ΠΑΝΕΛΛΑΔΙΚΑ","")</f>
        <v>ΠΑΝΕΛΛΑΔΙΚΑ</v>
      </c>
      <c r="E29" s="94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>N/A</v>
      </c>
      <c r="K29" s="105" t="str">
        <f t="shared" si="4"/>
        <v/>
      </c>
      <c r="M29" s="54" t="str">
        <f t="shared" si="2"/>
        <v/>
      </c>
      <c r="N29" s="81" t="str">
        <f t="shared" si="3"/>
        <v/>
      </c>
    </row>
    <row r="30" spans="1:14" ht="30" customHeight="1" thickTop="1" thickBot="1" x14ac:dyDescent="0.35">
      <c r="A30" s="5" t="str">
        <f t="shared" si="0"/>
        <v>H02</v>
      </c>
      <c r="B30" s="4" t="str">
        <f t="shared" si="0"/>
        <v>WIND</v>
      </c>
      <c r="C30" s="92">
        <f>IF(ΓΕΝΙΚΑ!$B$15="ΝΑΙ",15300,"")</f>
        <v>15300</v>
      </c>
      <c r="D30" s="19" t="str">
        <f>IF(ΓΕΝΙΚΑ!$B$15="ΝΑΙ","ΠΑΝΕΛΛΑΔΙΚΑ","")</f>
        <v>ΠΑΝΕΛΛΑΔΙΚΑ</v>
      </c>
      <c r="E30" s="94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>N/A</v>
      </c>
      <c r="K30" s="105" t="str">
        <f t="shared" si="4"/>
        <v/>
      </c>
      <c r="M30" s="54" t="str">
        <f t="shared" si="2"/>
        <v/>
      </c>
      <c r="N30" s="81" t="str">
        <f t="shared" si="3"/>
        <v/>
      </c>
    </row>
    <row r="31" spans="1:14" ht="30" customHeight="1" thickTop="1" thickBot="1" x14ac:dyDescent="0.35">
      <c r="A31" s="5" t="str">
        <f t="shared" si="0"/>
        <v>H02</v>
      </c>
      <c r="B31" s="4" t="str">
        <f t="shared" si="0"/>
        <v>WIND</v>
      </c>
      <c r="C31" s="92">
        <f>IF(ΓΕΝΙΚΑ!$B$15="ΝΑΙ",15300,"")</f>
        <v>15300</v>
      </c>
      <c r="D31" s="19" t="str">
        <f>IF(ΓΕΝΙΚΑ!$B$15="ΝΑΙ","ΠΑΝΕΛΛΑΔΙΚΑ","")</f>
        <v>ΠΑΝΕΛΛΑΔΙΚΑ</v>
      </c>
      <c r="E31" s="94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>N/A</v>
      </c>
      <c r="K31" s="105" t="str">
        <f t="shared" si="4"/>
        <v/>
      </c>
      <c r="M31" s="54" t="str">
        <f t="shared" si="2"/>
        <v/>
      </c>
      <c r="N31" s="81" t="str">
        <f t="shared" si="3"/>
        <v/>
      </c>
    </row>
    <row r="32" spans="1:14" ht="30" customHeight="1" thickTop="1" thickBot="1" x14ac:dyDescent="0.35">
      <c r="A32" s="6" t="str">
        <f t="shared" si="0"/>
        <v>H02</v>
      </c>
      <c r="B32" s="27" t="str">
        <f t="shared" si="0"/>
        <v>WIND</v>
      </c>
      <c r="C32" s="92">
        <f>IF(ΓΕΝΙΚΑ!$B$15="ΝΑΙ",15300,"")</f>
        <v>15300</v>
      </c>
      <c r="D32" s="19" t="str">
        <f>IF(ΓΕΝΙΚΑ!$B$15="ΝΑΙ","ΠΑΝΕΛΛΑΔΙΚΑ","")</f>
        <v>ΠΑΝΕΛΛΑΔΙΚΑ</v>
      </c>
      <c r="E32" s="94" t="s">
        <v>44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>N/A</v>
      </c>
      <c r="K32" s="105" t="str">
        <f t="shared" si="4"/>
        <v/>
      </c>
      <c r="M32" s="55" t="str">
        <f t="shared" si="2"/>
        <v/>
      </c>
      <c r="N32" s="82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="70" zoomScaleNormal="70" workbookViewId="0">
      <selection activeCell="J9" sqref="J9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28.664062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09375" style="41" hidden="1" customWidth="1"/>
    <col min="12" max="12" width="48.109375" style="41" customWidth="1"/>
    <col min="13" max="13" width="7.109375" style="41" customWidth="1"/>
    <col min="14" max="14" width="17.44140625" style="41" customWidth="1"/>
    <col min="15" max="15" width="69.33203125" style="41" customWidth="1"/>
    <col min="16" max="16384" width="9.109375" style="41" hidden="1"/>
  </cols>
  <sheetData>
    <row r="1" spans="1:15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60"/>
      <c r="N2" s="58" t="s">
        <v>40</v>
      </c>
      <c r="O2" s="47" t="s">
        <v>66</v>
      </c>
    </row>
    <row r="3" spans="1:15" ht="31.5" customHeight="1" thickTop="1" x14ac:dyDescent="0.3">
      <c r="A3" s="8" t="s">
        <v>33</v>
      </c>
      <c r="B3" s="28" t="str">
        <f>ΓΕΝΙΚΑ!C4</f>
        <v>WIND</v>
      </c>
      <c r="C3" s="92">
        <f>IF(ΓΕΝΙΚΑ!$B$16="ΝΑΙ",15300,"")</f>
        <v>15300</v>
      </c>
      <c r="D3" s="19" t="str">
        <f>IF(ΓΕΝΙΚΑ!$B$16="ΝΑΙ","ΠΑΝΕΛΛΑΔΙΚΑ","")</f>
        <v>ΠΑΝΕΛΛΑΔΙΚΑ</v>
      </c>
      <c r="E3" s="93" t="s">
        <v>44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13800</v>
      </c>
      <c r="H3" s="83">
        <v>138</v>
      </c>
      <c r="I3" s="32">
        <f>IF(H3&lt;&gt;"",ROUND(H3,0),"N/A")</f>
        <v>138</v>
      </c>
      <c r="J3" s="83">
        <v>364</v>
      </c>
      <c r="K3" s="32">
        <f>IF(J3&lt;&gt;"",ROUND(J3,0),"N/A")</f>
        <v>364</v>
      </c>
      <c r="L3" s="106" t="s">
        <v>89</v>
      </c>
      <c r="M3" s="61"/>
      <c r="N3" s="54" t="str">
        <f>IF(O3="","","ΣΦΑΛΜΑ")</f>
        <v/>
      </c>
      <c r="O3" s="80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3">
      <c r="A4" s="5" t="str">
        <f t="shared" ref="A4:B27" si="0">A$3</f>
        <v>H03</v>
      </c>
      <c r="B4" s="26" t="str">
        <f t="shared" si="0"/>
        <v>WIND</v>
      </c>
      <c r="C4" s="92">
        <f>IF(ΓΕΝΙΚΑ!$B$16="ΝΑΙ",15300,"")</f>
        <v>15300</v>
      </c>
      <c r="D4" s="19" t="str">
        <f>IF(ΓΕΝΙΚΑ!$B$16="ΝΑΙ","ΠΑΝΕΛΛΑΔΙΚΑ","")</f>
        <v>ΠΑΝΕΛΛΑΔΙΚΑ</v>
      </c>
      <c r="E4" s="94" t="s">
        <v>44</v>
      </c>
      <c r="F4" s="31" t="str">
        <f>IF(G4&lt;&gt;"",'H01'!I4,"")</f>
        <v>Λήψη παραγγελιών ή/και παροχή πληροφοριών/βοήθειας</v>
      </c>
      <c r="G4" s="64">
        <f>IF('H01'!J4="Τηλέφωνο",'H01'!K4,"")</f>
        <v>6935613800</v>
      </c>
      <c r="H4" s="84">
        <v>138</v>
      </c>
      <c r="I4" s="32">
        <f t="shared" ref="I4:I32" si="1">IF(H4&lt;&gt;"",ROUND(H4,0),"N/A")</f>
        <v>138</v>
      </c>
      <c r="J4" s="84">
        <v>364</v>
      </c>
      <c r="K4" s="32">
        <f t="shared" ref="K4:K32" si="2">IF(J4&lt;&gt;"",ROUND(J4,0),"N/A")</f>
        <v>364</v>
      </c>
      <c r="L4" s="95" t="str">
        <f t="shared" ref="L4:L32" si="3">L$3</f>
        <v/>
      </c>
      <c r="M4" s="62"/>
      <c r="N4" s="54" t="str">
        <f t="shared" ref="N4:N32" si="4">IF(O4="","","ΣΦΑΛΜΑ")</f>
        <v/>
      </c>
      <c r="O4" s="81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3">
      <c r="A5" s="5" t="str">
        <f t="shared" si="0"/>
        <v>H03</v>
      </c>
      <c r="B5" s="26" t="str">
        <f t="shared" si="0"/>
        <v>WIND</v>
      </c>
      <c r="C5" s="92">
        <f>IF(ΓΕΝΙΚΑ!$B$16="ΝΑΙ",15300,"")</f>
        <v>15300</v>
      </c>
      <c r="D5" s="19" t="str">
        <f>IF(ΓΕΝΙΚΑ!$B$16="ΝΑΙ","ΠΑΝΕΛΛΑΔΙΚΑ","")</f>
        <v>ΠΑΝΕΛΛΑΔΙΚΑ</v>
      </c>
      <c r="E5" s="94" t="s">
        <v>44</v>
      </c>
      <c r="F5" s="31" t="str">
        <f>IF(G5&lt;&gt;"",'H01'!I5,"")</f>
        <v>Βλαβοληψία</v>
      </c>
      <c r="G5" s="64">
        <f>IF('H01'!J5="Τηλέφωνο",'H01'!K5,"")</f>
        <v>13700</v>
      </c>
      <c r="H5" s="84">
        <v>91</v>
      </c>
      <c r="I5" s="32">
        <f t="shared" si="1"/>
        <v>91</v>
      </c>
      <c r="J5" s="84">
        <v>234</v>
      </c>
      <c r="K5" s="32">
        <f t="shared" si="2"/>
        <v>234</v>
      </c>
      <c r="L5" s="95" t="str">
        <f t="shared" si="3"/>
        <v/>
      </c>
      <c r="M5" s="62"/>
      <c r="N5" s="54" t="str">
        <f t="shared" si="4"/>
        <v/>
      </c>
      <c r="O5" s="81" t="str">
        <f t="shared" si="5"/>
        <v/>
      </c>
    </row>
    <row r="6" spans="1:15" ht="31.5" customHeight="1" x14ac:dyDescent="0.3">
      <c r="A6" s="5" t="str">
        <f t="shared" si="0"/>
        <v>H03</v>
      </c>
      <c r="B6" s="26" t="str">
        <f t="shared" si="0"/>
        <v>WIND</v>
      </c>
      <c r="C6" s="92">
        <f>IF(ΓΕΝΙΚΑ!$B$16="ΝΑΙ",15300,"")</f>
        <v>15300</v>
      </c>
      <c r="D6" s="19" t="str">
        <f>IF(ΓΕΝΙΚΑ!$B$16="ΝΑΙ","ΠΑΝΕΛΛΑΔΙΚΑ","")</f>
        <v>ΠΑΝΕΛΛΑΔΙΚΑ</v>
      </c>
      <c r="E6" s="94" t="s">
        <v>44</v>
      </c>
      <c r="F6" s="31" t="str">
        <f>IF(G6&lt;&gt;"",'H01'!I6,"")</f>
        <v>Λήψη παραγγελιών ή/και παροχή πληροφοριών/βοήθειας</v>
      </c>
      <c r="G6" s="64">
        <f>IF('H01'!J6="Τηλέφωνο",'H01'!K6,"")</f>
        <v>1277</v>
      </c>
      <c r="H6" s="84">
        <v>116</v>
      </c>
      <c r="I6" s="32">
        <f t="shared" si="1"/>
        <v>116</v>
      </c>
      <c r="J6" s="84">
        <v>264</v>
      </c>
      <c r="K6" s="32">
        <f t="shared" si="2"/>
        <v>264</v>
      </c>
      <c r="L6" s="95" t="str">
        <f t="shared" si="3"/>
        <v/>
      </c>
      <c r="M6" s="62"/>
      <c r="N6" s="54" t="str">
        <f t="shared" si="4"/>
        <v/>
      </c>
      <c r="O6" s="81" t="str">
        <f t="shared" si="5"/>
        <v/>
      </c>
    </row>
    <row r="7" spans="1:15" ht="31.5" customHeight="1" x14ac:dyDescent="0.3">
      <c r="A7" s="5" t="str">
        <f t="shared" si="0"/>
        <v>H03</v>
      </c>
      <c r="B7" s="26" t="str">
        <f t="shared" si="0"/>
        <v>WIND</v>
      </c>
      <c r="C7" s="92">
        <f>IF(ΓΕΝΙΚΑ!$B$16="ΝΑΙ",15300,"")</f>
        <v>15300</v>
      </c>
      <c r="D7" s="19" t="str">
        <f>IF(ΓΕΝΙΚΑ!$B$16="ΝΑΙ","ΠΑΝΕΛΛΑΔΙΚΑ","")</f>
        <v>ΠΑΝΕΛΛΑΔΙΚΑ</v>
      </c>
      <c r="E7" s="94" t="s">
        <v>44</v>
      </c>
      <c r="F7" s="31" t="str">
        <f>IF(G7&lt;&gt;"",'H01'!I7,"")</f>
        <v>Λήψη παραγγελιών ή/και παροχή πληροφοριών/βοήθειας</v>
      </c>
      <c r="G7" s="64">
        <f>IF('H01'!J7="Τηλέφωνο",'H01'!K7,"")</f>
        <v>6935601277</v>
      </c>
      <c r="H7" s="84">
        <v>116</v>
      </c>
      <c r="I7" s="32">
        <f t="shared" si="1"/>
        <v>116</v>
      </c>
      <c r="J7" s="84">
        <v>264</v>
      </c>
      <c r="K7" s="32">
        <f t="shared" si="2"/>
        <v>264</v>
      </c>
      <c r="L7" s="95" t="str">
        <f t="shared" si="3"/>
        <v/>
      </c>
      <c r="M7" s="62"/>
      <c r="N7" s="54" t="str">
        <f t="shared" si="4"/>
        <v/>
      </c>
      <c r="O7" s="81" t="str">
        <f t="shared" si="5"/>
        <v/>
      </c>
    </row>
    <row r="8" spans="1:15" ht="31.5" customHeight="1" x14ac:dyDescent="0.3">
      <c r="A8" s="5" t="str">
        <f t="shared" si="0"/>
        <v>H03</v>
      </c>
      <c r="B8" s="26" t="str">
        <f t="shared" si="0"/>
        <v>WIND</v>
      </c>
      <c r="C8" s="92">
        <f>IF(ΓΕΝΙΚΑ!$B$16="ΝΑΙ",15300,"")</f>
        <v>15300</v>
      </c>
      <c r="D8" s="19" t="str">
        <f>IF(ΓΕΝΙΚΑ!$B$16="ΝΑΙ","ΠΑΝΕΛΛΑΔΙΚΑ","")</f>
        <v>ΠΑΝΕΛΛΑΔΙΚΑ</v>
      </c>
      <c r="E8" s="94" t="s">
        <v>44</v>
      </c>
      <c r="F8" s="31" t="str">
        <f>IF(G8&lt;&gt;"",'H01'!I8,"")</f>
        <v>Λήψη παραγγελιών ή/και παροχή πληροφοριών/βοήθειας</v>
      </c>
      <c r="G8" s="64" t="str">
        <f>IF('H01'!J8="Τηλέφωνο",'H01'!K8,"")</f>
        <v>2105100200</v>
      </c>
      <c r="H8" s="84">
        <v>29</v>
      </c>
      <c r="I8" s="32">
        <f t="shared" si="1"/>
        <v>29</v>
      </c>
      <c r="J8" s="84">
        <v>120</v>
      </c>
      <c r="K8" s="32">
        <f t="shared" si="2"/>
        <v>120</v>
      </c>
      <c r="L8" s="95" t="str">
        <f t="shared" si="3"/>
        <v/>
      </c>
      <c r="M8" s="62"/>
      <c r="N8" s="54" t="str">
        <f t="shared" si="4"/>
        <v/>
      </c>
      <c r="O8" s="81" t="str">
        <f t="shared" si="5"/>
        <v/>
      </c>
    </row>
    <row r="9" spans="1:15" ht="31.5" customHeight="1" x14ac:dyDescent="0.3">
      <c r="A9" s="5" t="str">
        <f t="shared" si="0"/>
        <v>H03</v>
      </c>
      <c r="B9" s="26" t="str">
        <f t="shared" si="0"/>
        <v>WIND</v>
      </c>
      <c r="C9" s="92">
        <f>IF(ΓΕΝΙΚΑ!$B$16="ΝΑΙ",15300,"")</f>
        <v>15300</v>
      </c>
      <c r="D9" s="19" t="str">
        <f>IF(ΓΕΝΙΚΑ!$B$16="ΝΑΙ","ΠΑΝΕΛΛΑΔΙΚΑ","")</f>
        <v>ΠΑΝΕΛΛΑΔΙΚΑ</v>
      </c>
      <c r="E9" s="94" t="s">
        <v>44</v>
      </c>
      <c r="F9" s="31" t="str">
        <f>IF(G9&lt;&gt;"",'H01'!I9,"")</f>
        <v>Λήψη παραγγελιών ή/και παροχή πληροφοριών/βοήθειας</v>
      </c>
      <c r="G9" s="64" t="str">
        <f>IF('H01'!J9="Τηλέφωνο",'H01'!K9,"")</f>
        <v>2105100300</v>
      </c>
      <c r="H9" s="84">
        <v>36</v>
      </c>
      <c r="I9" s="32">
        <f t="shared" si="1"/>
        <v>36</v>
      </c>
      <c r="J9" s="84">
        <v>89</v>
      </c>
      <c r="K9" s="32">
        <f t="shared" si="2"/>
        <v>89</v>
      </c>
      <c r="L9" s="95" t="str">
        <f t="shared" si="3"/>
        <v/>
      </c>
      <c r="M9" s="62"/>
      <c r="N9" s="54" t="str">
        <f t="shared" si="4"/>
        <v/>
      </c>
      <c r="O9" s="81" t="str">
        <f t="shared" si="5"/>
        <v/>
      </c>
    </row>
    <row r="10" spans="1:15" ht="31.5" customHeight="1" x14ac:dyDescent="0.3">
      <c r="A10" s="5" t="str">
        <f t="shared" si="0"/>
        <v>H03</v>
      </c>
      <c r="B10" s="26" t="str">
        <f t="shared" si="0"/>
        <v>WIND</v>
      </c>
      <c r="C10" s="92">
        <f>IF(ΓΕΝΙΚΑ!$B$16="ΝΑΙ",15300,"")</f>
        <v>15300</v>
      </c>
      <c r="D10" s="19" t="str">
        <f>IF(ΓΕΝΙΚΑ!$B$16="ΝΑΙ","ΠΑΝΕΛΛΑΔΙΚΑ","")</f>
        <v>ΠΑΝΕΛΛΑΔΙΚΑ</v>
      </c>
      <c r="E10" s="94" t="s">
        <v>44</v>
      </c>
      <c r="F10" s="31" t="str">
        <f>IF(G10&lt;&gt;"",'H01'!I10,"")</f>
        <v/>
      </c>
      <c r="G10" s="64" t="str">
        <f>IF('H01'!J10="Τηλέφωνο",'H01'!K10,"")</f>
        <v/>
      </c>
      <c r="H10" s="84"/>
      <c r="I10" s="32" t="str">
        <f t="shared" si="1"/>
        <v>N/A</v>
      </c>
      <c r="J10" s="84"/>
      <c r="K10" s="32" t="str">
        <f t="shared" si="2"/>
        <v>N/A</v>
      </c>
      <c r="L10" s="95" t="str">
        <f t="shared" si="3"/>
        <v/>
      </c>
      <c r="M10" s="62"/>
      <c r="N10" s="54" t="str">
        <f t="shared" si="4"/>
        <v/>
      </c>
      <c r="O10" s="81" t="str">
        <f t="shared" si="5"/>
        <v/>
      </c>
    </row>
    <row r="11" spans="1:15" ht="31.5" customHeight="1" x14ac:dyDescent="0.3">
      <c r="A11" s="5" t="str">
        <f t="shared" si="0"/>
        <v>H03</v>
      </c>
      <c r="B11" s="26" t="str">
        <f t="shared" si="0"/>
        <v>WIND</v>
      </c>
      <c r="C11" s="92">
        <f>IF(ΓΕΝΙΚΑ!$B$16="ΝΑΙ",15300,"")</f>
        <v>15300</v>
      </c>
      <c r="D11" s="19" t="str">
        <f>IF(ΓΕΝΙΚΑ!$B$16="ΝΑΙ","ΠΑΝΕΛΛΑΔΙΚΑ","")</f>
        <v>ΠΑΝΕΛΛΑΔΙΚΑ</v>
      </c>
      <c r="E11" s="94" t="s">
        <v>44</v>
      </c>
      <c r="F11" s="31" t="str">
        <f>IF(G11&lt;&gt;"",'H01'!I11,"")</f>
        <v/>
      </c>
      <c r="G11" s="64" t="str">
        <f>IF('H01'!J11="Τηλέφωνο",'H01'!K11,"")</f>
        <v/>
      </c>
      <c r="H11" s="84"/>
      <c r="I11" s="32" t="str">
        <f t="shared" si="1"/>
        <v>N/A</v>
      </c>
      <c r="J11" s="84"/>
      <c r="K11" s="32" t="str">
        <f t="shared" si="2"/>
        <v>N/A</v>
      </c>
      <c r="L11" s="95" t="str">
        <f t="shared" si="3"/>
        <v/>
      </c>
      <c r="M11" s="62"/>
      <c r="N11" s="54" t="str">
        <f t="shared" si="4"/>
        <v/>
      </c>
      <c r="O11" s="81" t="str">
        <f t="shared" si="5"/>
        <v/>
      </c>
    </row>
    <row r="12" spans="1:15" ht="31.5" customHeight="1" x14ac:dyDescent="0.3">
      <c r="A12" s="5" t="str">
        <f t="shared" si="0"/>
        <v>H03</v>
      </c>
      <c r="B12" s="26" t="str">
        <f t="shared" si="0"/>
        <v>WIND</v>
      </c>
      <c r="C12" s="92">
        <f>IF(ΓΕΝΙΚΑ!$B$16="ΝΑΙ",15300,"")</f>
        <v>15300</v>
      </c>
      <c r="D12" s="19" t="str">
        <f>IF(ΓΕΝΙΚΑ!$B$16="ΝΑΙ","ΠΑΝΕΛΛΑΔΙΚΑ","")</f>
        <v>ΠΑΝΕΛΛΑΔΙΚΑ</v>
      </c>
      <c r="E12" s="94" t="s">
        <v>44</v>
      </c>
      <c r="F12" s="31" t="str">
        <f>IF(G12&lt;&gt;"",'H01'!I12,"")</f>
        <v/>
      </c>
      <c r="G12" s="64" t="str">
        <f>IF('H01'!J12="Τηλέφωνο",'H01'!K12,"")</f>
        <v/>
      </c>
      <c r="H12" s="84"/>
      <c r="I12" s="32" t="str">
        <f t="shared" si="1"/>
        <v>N/A</v>
      </c>
      <c r="J12" s="84"/>
      <c r="K12" s="32" t="str">
        <f t="shared" si="2"/>
        <v>N/A</v>
      </c>
      <c r="L12" s="95" t="str">
        <f t="shared" si="3"/>
        <v/>
      </c>
      <c r="M12" s="62"/>
      <c r="N12" s="54" t="str">
        <f t="shared" si="4"/>
        <v/>
      </c>
      <c r="O12" s="81" t="str">
        <f t="shared" si="5"/>
        <v/>
      </c>
    </row>
    <row r="13" spans="1:15" ht="31.5" customHeight="1" x14ac:dyDescent="0.3">
      <c r="A13" s="5" t="str">
        <f t="shared" si="0"/>
        <v>H03</v>
      </c>
      <c r="B13" s="26" t="str">
        <f t="shared" si="0"/>
        <v>WIND</v>
      </c>
      <c r="C13" s="92">
        <f>IF(ΓΕΝΙΚΑ!$B$16="ΝΑΙ",15300,"")</f>
        <v>15300</v>
      </c>
      <c r="D13" s="19" t="str">
        <f>IF(ΓΕΝΙΚΑ!$B$16="ΝΑΙ","ΠΑΝΕΛΛΑΔΙΚΑ","")</f>
        <v>ΠΑΝΕΛΛΑΔΙΚΑ</v>
      </c>
      <c r="E13" s="94" t="s">
        <v>44</v>
      </c>
      <c r="F13" s="31" t="str">
        <f>IF(G13&lt;&gt;"",'H01'!I13,"")</f>
        <v/>
      </c>
      <c r="G13" s="64" t="str">
        <f>IF('H01'!J13="Τηλέφωνο",'H01'!K13,"")</f>
        <v/>
      </c>
      <c r="H13" s="84"/>
      <c r="I13" s="32" t="str">
        <f t="shared" si="1"/>
        <v>N/A</v>
      </c>
      <c r="J13" s="84"/>
      <c r="K13" s="32" t="str">
        <f t="shared" si="2"/>
        <v>N/A</v>
      </c>
      <c r="L13" s="95" t="str">
        <f t="shared" si="3"/>
        <v/>
      </c>
      <c r="M13" s="62"/>
      <c r="N13" s="54" t="str">
        <f t="shared" si="4"/>
        <v/>
      </c>
      <c r="O13" s="81" t="str">
        <f t="shared" si="5"/>
        <v/>
      </c>
    </row>
    <row r="14" spans="1:15" ht="31.5" customHeight="1" x14ac:dyDescent="0.3">
      <c r="A14" s="5" t="str">
        <f t="shared" si="0"/>
        <v>H03</v>
      </c>
      <c r="B14" s="26" t="str">
        <f t="shared" si="0"/>
        <v>WIND</v>
      </c>
      <c r="C14" s="92">
        <f>IF(ΓΕΝΙΚΑ!$B$16="ΝΑΙ",15300,"")</f>
        <v>15300</v>
      </c>
      <c r="D14" s="19" t="str">
        <f>IF(ΓΕΝΙΚΑ!$B$16="ΝΑΙ","ΠΑΝΕΛΛΑΔΙΚΑ","")</f>
        <v>ΠΑΝΕΛΛΑΔΙΚΑ</v>
      </c>
      <c r="E14" s="94" t="s">
        <v>44</v>
      </c>
      <c r="F14" s="31" t="str">
        <f>IF(G14&lt;&gt;"",'H01'!I14,"")</f>
        <v/>
      </c>
      <c r="G14" s="64" t="str">
        <f>IF('H01'!J14="Τηλέφωνο",'H01'!K14,"")</f>
        <v/>
      </c>
      <c r="H14" s="84"/>
      <c r="I14" s="32" t="str">
        <f t="shared" si="1"/>
        <v>N/A</v>
      </c>
      <c r="J14" s="84"/>
      <c r="K14" s="32" t="str">
        <f t="shared" si="2"/>
        <v>N/A</v>
      </c>
      <c r="L14" s="95" t="str">
        <f t="shared" si="3"/>
        <v/>
      </c>
      <c r="M14" s="62"/>
      <c r="N14" s="54" t="str">
        <f t="shared" si="4"/>
        <v/>
      </c>
      <c r="O14" s="81" t="str">
        <f t="shared" si="5"/>
        <v/>
      </c>
    </row>
    <row r="15" spans="1:15" ht="31.5" customHeight="1" x14ac:dyDescent="0.3">
      <c r="A15" s="5" t="str">
        <f t="shared" si="0"/>
        <v>H03</v>
      </c>
      <c r="B15" s="26" t="str">
        <f t="shared" si="0"/>
        <v>WIND</v>
      </c>
      <c r="C15" s="92">
        <f>IF(ΓΕΝΙΚΑ!$B$16="ΝΑΙ",15300,"")</f>
        <v>15300</v>
      </c>
      <c r="D15" s="19" t="str">
        <f>IF(ΓΕΝΙΚΑ!$B$16="ΝΑΙ","ΠΑΝΕΛΛΑΔΙΚΑ","")</f>
        <v>ΠΑΝΕΛΛΑΔΙΚΑ</v>
      </c>
      <c r="E15" s="94" t="s">
        <v>44</v>
      </c>
      <c r="F15" s="31" t="str">
        <f>IF(G15&lt;&gt;"",'H01'!I15,"")</f>
        <v/>
      </c>
      <c r="G15" s="64" t="str">
        <f>IF('H01'!J15="Τηλέφωνο",'H01'!K15,"")</f>
        <v/>
      </c>
      <c r="H15" s="84"/>
      <c r="I15" s="32" t="str">
        <f t="shared" si="1"/>
        <v>N/A</v>
      </c>
      <c r="J15" s="84"/>
      <c r="K15" s="32" t="str">
        <f t="shared" si="2"/>
        <v>N/A</v>
      </c>
      <c r="L15" s="95" t="str">
        <f t="shared" si="3"/>
        <v/>
      </c>
      <c r="M15" s="62"/>
      <c r="N15" s="54" t="str">
        <f t="shared" si="4"/>
        <v/>
      </c>
      <c r="O15" s="81" t="str">
        <f t="shared" si="5"/>
        <v/>
      </c>
    </row>
    <row r="16" spans="1:15" ht="31.5" customHeight="1" x14ac:dyDescent="0.3">
      <c r="A16" s="5" t="str">
        <f t="shared" si="0"/>
        <v>H03</v>
      </c>
      <c r="B16" s="26" t="str">
        <f t="shared" si="0"/>
        <v>WIND</v>
      </c>
      <c r="C16" s="92">
        <f>IF(ΓΕΝΙΚΑ!$B$16="ΝΑΙ",15300,"")</f>
        <v>15300</v>
      </c>
      <c r="D16" s="19" t="str">
        <f>IF(ΓΕΝΙΚΑ!$B$16="ΝΑΙ","ΠΑΝΕΛΛΑΔΙΚΑ","")</f>
        <v>ΠΑΝΕΛΛΑΔΙΚΑ</v>
      </c>
      <c r="E16" s="94" t="s">
        <v>44</v>
      </c>
      <c r="F16" s="31" t="str">
        <f>IF(G16&lt;&gt;"",'H01'!I16,"")</f>
        <v/>
      </c>
      <c r="G16" s="64" t="str">
        <f>IF('H01'!J16="Τηλέφωνο",'H01'!K16,"")</f>
        <v/>
      </c>
      <c r="H16" s="84"/>
      <c r="I16" s="32" t="str">
        <f t="shared" si="1"/>
        <v>N/A</v>
      </c>
      <c r="J16" s="84"/>
      <c r="K16" s="32" t="str">
        <f t="shared" si="2"/>
        <v>N/A</v>
      </c>
      <c r="L16" s="95" t="str">
        <f t="shared" si="3"/>
        <v/>
      </c>
      <c r="M16" s="62"/>
      <c r="N16" s="54" t="str">
        <f t="shared" si="4"/>
        <v/>
      </c>
      <c r="O16" s="81" t="str">
        <f t="shared" si="5"/>
        <v/>
      </c>
    </row>
    <row r="17" spans="1:15" ht="31.5" customHeight="1" x14ac:dyDescent="0.3">
      <c r="A17" s="5" t="str">
        <f t="shared" si="0"/>
        <v>H03</v>
      </c>
      <c r="B17" s="26" t="str">
        <f t="shared" si="0"/>
        <v>WIND</v>
      </c>
      <c r="C17" s="92">
        <f>IF(ΓΕΝΙΚΑ!$B$16="ΝΑΙ",15300,"")</f>
        <v>15300</v>
      </c>
      <c r="D17" s="19" t="str">
        <f>IF(ΓΕΝΙΚΑ!$B$16="ΝΑΙ","ΠΑΝΕΛΛΑΔΙΚΑ","")</f>
        <v>ΠΑΝΕΛΛΑΔΙΚΑ</v>
      </c>
      <c r="E17" s="94" t="s">
        <v>44</v>
      </c>
      <c r="F17" s="31" t="str">
        <f>IF(G17&lt;&gt;"",'H01'!I17,"")</f>
        <v/>
      </c>
      <c r="G17" s="64" t="str">
        <f>IF('H01'!J17="Τηλέφωνο",'H01'!K17,"")</f>
        <v/>
      </c>
      <c r="H17" s="85"/>
      <c r="I17" s="32" t="str">
        <f t="shared" si="1"/>
        <v>N/A</v>
      </c>
      <c r="J17" s="85"/>
      <c r="K17" s="32" t="str">
        <f t="shared" si="2"/>
        <v>N/A</v>
      </c>
      <c r="L17" s="95" t="str">
        <f t="shared" si="3"/>
        <v/>
      </c>
      <c r="M17" s="62"/>
      <c r="N17" s="54" t="str">
        <f t="shared" si="4"/>
        <v/>
      </c>
      <c r="O17" s="81" t="str">
        <f t="shared" si="5"/>
        <v/>
      </c>
    </row>
    <row r="18" spans="1:15" ht="31.5" customHeight="1" x14ac:dyDescent="0.3">
      <c r="A18" s="5" t="str">
        <f t="shared" si="0"/>
        <v>H03</v>
      </c>
      <c r="B18" s="26" t="str">
        <f t="shared" si="0"/>
        <v>WIND</v>
      </c>
      <c r="C18" s="92">
        <f>IF(ΓΕΝΙΚΑ!$B$16="ΝΑΙ",15300,"")</f>
        <v>15300</v>
      </c>
      <c r="D18" s="19" t="str">
        <f>IF(ΓΕΝΙΚΑ!$B$16="ΝΑΙ","ΠΑΝΕΛΛΑΔΙΚΑ","")</f>
        <v>ΠΑΝΕΛΛΑΔΙΚΑ</v>
      </c>
      <c r="E18" s="94" t="s">
        <v>44</v>
      </c>
      <c r="F18" s="31" t="str">
        <f>IF(G18&lt;&gt;"",'H01'!I18,"")</f>
        <v/>
      </c>
      <c r="G18" s="64" t="str">
        <f>IF('H01'!J18="Τηλέφωνο",'H01'!K18,"")</f>
        <v/>
      </c>
      <c r="H18" s="85"/>
      <c r="I18" s="32" t="str">
        <f t="shared" si="1"/>
        <v>N/A</v>
      </c>
      <c r="J18" s="85"/>
      <c r="K18" s="32" t="str">
        <f t="shared" si="2"/>
        <v>N/A</v>
      </c>
      <c r="L18" s="95" t="str">
        <f t="shared" si="3"/>
        <v/>
      </c>
      <c r="M18" s="62"/>
      <c r="N18" s="54" t="str">
        <f t="shared" si="4"/>
        <v/>
      </c>
      <c r="O18" s="81" t="str">
        <f t="shared" si="5"/>
        <v/>
      </c>
    </row>
    <row r="19" spans="1:15" ht="31.5" customHeight="1" x14ac:dyDescent="0.3">
      <c r="A19" s="5" t="str">
        <f t="shared" si="0"/>
        <v>H03</v>
      </c>
      <c r="B19" s="26" t="str">
        <f t="shared" si="0"/>
        <v>WIND</v>
      </c>
      <c r="C19" s="92">
        <f>IF(ΓΕΝΙΚΑ!$B$16="ΝΑΙ",15300,"")</f>
        <v>15300</v>
      </c>
      <c r="D19" s="19" t="str">
        <f>IF(ΓΕΝΙΚΑ!$B$16="ΝΑΙ","ΠΑΝΕΛΛΑΔΙΚΑ","")</f>
        <v>ΠΑΝΕΛΛΑΔΙΚΑ</v>
      </c>
      <c r="E19" s="94" t="s">
        <v>44</v>
      </c>
      <c r="F19" s="31" t="str">
        <f>IF(G19&lt;&gt;"",'H01'!I19,"")</f>
        <v/>
      </c>
      <c r="G19" s="64" t="str">
        <f>IF('H01'!J19="Τηλέφωνο",'H01'!K19,"")</f>
        <v/>
      </c>
      <c r="H19" s="85"/>
      <c r="I19" s="32" t="str">
        <f t="shared" si="1"/>
        <v>N/A</v>
      </c>
      <c r="J19" s="85"/>
      <c r="K19" s="32" t="str">
        <f t="shared" si="2"/>
        <v>N/A</v>
      </c>
      <c r="L19" s="95" t="str">
        <f t="shared" si="3"/>
        <v/>
      </c>
      <c r="M19" s="62"/>
      <c r="N19" s="54" t="str">
        <f t="shared" si="4"/>
        <v/>
      </c>
      <c r="O19" s="81" t="str">
        <f t="shared" si="5"/>
        <v/>
      </c>
    </row>
    <row r="20" spans="1:15" ht="31.5" customHeight="1" x14ac:dyDescent="0.3">
      <c r="A20" s="5" t="str">
        <f t="shared" si="0"/>
        <v>H03</v>
      </c>
      <c r="B20" s="26" t="str">
        <f t="shared" si="0"/>
        <v>WIND</v>
      </c>
      <c r="C20" s="92">
        <f>IF(ΓΕΝΙΚΑ!$B$16="ΝΑΙ",15300,"")</f>
        <v>15300</v>
      </c>
      <c r="D20" s="19" t="str">
        <f>IF(ΓΕΝΙΚΑ!$B$16="ΝΑΙ","ΠΑΝΕΛΛΑΔΙΚΑ","")</f>
        <v>ΠΑΝΕΛΛΑΔΙΚΑ</v>
      </c>
      <c r="E20" s="94" t="s">
        <v>44</v>
      </c>
      <c r="F20" s="31" t="str">
        <f>IF(G20&lt;&gt;"",'H01'!I20,"")</f>
        <v/>
      </c>
      <c r="G20" s="64" t="str">
        <f>IF('H01'!J20="Τηλέφωνο",'H01'!K20,"")</f>
        <v/>
      </c>
      <c r="H20" s="85"/>
      <c r="I20" s="32" t="str">
        <f t="shared" si="1"/>
        <v>N/A</v>
      </c>
      <c r="J20" s="85"/>
      <c r="K20" s="32" t="str">
        <f t="shared" si="2"/>
        <v>N/A</v>
      </c>
      <c r="L20" s="95" t="str">
        <f t="shared" si="3"/>
        <v/>
      </c>
      <c r="M20" s="62"/>
      <c r="N20" s="54" t="str">
        <f t="shared" si="4"/>
        <v/>
      </c>
      <c r="O20" s="81" t="str">
        <f t="shared" si="5"/>
        <v/>
      </c>
    </row>
    <row r="21" spans="1:15" ht="31.5" customHeight="1" x14ac:dyDescent="0.3">
      <c r="A21" s="5" t="str">
        <f t="shared" si="0"/>
        <v>H03</v>
      </c>
      <c r="B21" s="26" t="str">
        <f t="shared" si="0"/>
        <v>WIND</v>
      </c>
      <c r="C21" s="92">
        <f>IF(ΓΕΝΙΚΑ!$B$16="ΝΑΙ",15300,"")</f>
        <v>15300</v>
      </c>
      <c r="D21" s="19" t="str">
        <f>IF(ΓΕΝΙΚΑ!$B$16="ΝΑΙ","ΠΑΝΕΛΛΑΔΙΚΑ","")</f>
        <v>ΠΑΝΕΛΛΑΔΙΚΑ</v>
      </c>
      <c r="E21" s="94" t="s">
        <v>44</v>
      </c>
      <c r="F21" s="31" t="str">
        <f>IF(G21&lt;&gt;"",'H01'!I21,"")</f>
        <v/>
      </c>
      <c r="G21" s="64" t="str">
        <f>IF('H01'!J21="Τηλέφωνο",'H01'!K21,"")</f>
        <v/>
      </c>
      <c r="H21" s="85"/>
      <c r="I21" s="32" t="str">
        <f t="shared" si="1"/>
        <v>N/A</v>
      </c>
      <c r="J21" s="85"/>
      <c r="K21" s="32" t="str">
        <f t="shared" si="2"/>
        <v>N/A</v>
      </c>
      <c r="L21" s="95" t="str">
        <f t="shared" si="3"/>
        <v/>
      </c>
      <c r="M21" s="62"/>
      <c r="N21" s="54" t="str">
        <f t="shared" si="4"/>
        <v/>
      </c>
      <c r="O21" s="81" t="str">
        <f t="shared" si="5"/>
        <v/>
      </c>
    </row>
    <row r="22" spans="1:15" ht="31.5" customHeight="1" x14ac:dyDescent="0.3">
      <c r="A22" s="5" t="str">
        <f t="shared" si="0"/>
        <v>H03</v>
      </c>
      <c r="B22" s="26" t="str">
        <f t="shared" si="0"/>
        <v>WIND</v>
      </c>
      <c r="C22" s="92">
        <f>IF(ΓΕΝΙΚΑ!$B$16="ΝΑΙ",15300,"")</f>
        <v>15300</v>
      </c>
      <c r="D22" s="19" t="str">
        <f>IF(ΓΕΝΙΚΑ!$B$16="ΝΑΙ","ΠΑΝΕΛΛΑΔΙΚΑ","")</f>
        <v>ΠΑΝΕΛΛΑΔΙΚΑ</v>
      </c>
      <c r="E22" s="94" t="s">
        <v>44</v>
      </c>
      <c r="F22" s="31" t="str">
        <f>IF(G22&lt;&gt;"",'H01'!I22,"")</f>
        <v/>
      </c>
      <c r="G22" s="64" t="str">
        <f>IF('H01'!J22="Τηλέφωνο",'H01'!K22,"")</f>
        <v/>
      </c>
      <c r="H22" s="85"/>
      <c r="I22" s="32" t="str">
        <f t="shared" si="1"/>
        <v>N/A</v>
      </c>
      <c r="J22" s="85"/>
      <c r="K22" s="32" t="str">
        <f t="shared" si="2"/>
        <v>N/A</v>
      </c>
      <c r="L22" s="95" t="str">
        <f t="shared" si="3"/>
        <v/>
      </c>
      <c r="M22" s="62"/>
      <c r="N22" s="54" t="str">
        <f t="shared" si="4"/>
        <v/>
      </c>
      <c r="O22" s="81" t="str">
        <f t="shared" si="5"/>
        <v/>
      </c>
    </row>
    <row r="23" spans="1:15" ht="31.5" customHeight="1" x14ac:dyDescent="0.3">
      <c r="A23" s="5" t="str">
        <f t="shared" si="0"/>
        <v>H03</v>
      </c>
      <c r="B23" s="26" t="str">
        <f t="shared" si="0"/>
        <v>WIND</v>
      </c>
      <c r="C23" s="92">
        <f>IF(ΓΕΝΙΚΑ!$B$16="ΝΑΙ",15300,"")</f>
        <v>15300</v>
      </c>
      <c r="D23" s="19" t="str">
        <f>IF(ΓΕΝΙΚΑ!$B$16="ΝΑΙ","ΠΑΝΕΛΛΑΔΙΚΑ","")</f>
        <v>ΠΑΝΕΛΛΑΔΙΚΑ</v>
      </c>
      <c r="E23" s="94" t="s">
        <v>44</v>
      </c>
      <c r="F23" s="31" t="str">
        <f>IF(G23&lt;&gt;"",'H01'!I23,"")</f>
        <v/>
      </c>
      <c r="G23" s="64" t="str">
        <f>IF('H01'!J23="Τηλέφωνο",'H01'!K23,"")</f>
        <v/>
      </c>
      <c r="H23" s="85"/>
      <c r="I23" s="32" t="str">
        <f t="shared" si="1"/>
        <v>N/A</v>
      </c>
      <c r="J23" s="85"/>
      <c r="K23" s="32" t="str">
        <f t="shared" si="2"/>
        <v>N/A</v>
      </c>
      <c r="L23" s="95" t="str">
        <f t="shared" si="3"/>
        <v/>
      </c>
      <c r="M23" s="62"/>
      <c r="N23" s="54" t="str">
        <f t="shared" si="4"/>
        <v/>
      </c>
      <c r="O23" s="81" t="str">
        <f t="shared" si="5"/>
        <v/>
      </c>
    </row>
    <row r="24" spans="1:15" ht="31.5" customHeight="1" x14ac:dyDescent="0.3">
      <c r="A24" s="5" t="str">
        <f t="shared" si="0"/>
        <v>H03</v>
      </c>
      <c r="B24" s="26" t="str">
        <f t="shared" si="0"/>
        <v>WIND</v>
      </c>
      <c r="C24" s="92">
        <f>IF(ΓΕΝΙΚΑ!$B$16="ΝΑΙ",15300,"")</f>
        <v>15300</v>
      </c>
      <c r="D24" s="19" t="str">
        <f>IF(ΓΕΝΙΚΑ!$B$16="ΝΑΙ","ΠΑΝΕΛΛΑΔΙΚΑ","")</f>
        <v>ΠΑΝΕΛΛΑΔΙΚΑ</v>
      </c>
      <c r="E24" s="94" t="s">
        <v>44</v>
      </c>
      <c r="F24" s="31" t="str">
        <f>IF(G24&lt;&gt;"",'H01'!I24,"")</f>
        <v/>
      </c>
      <c r="G24" s="64" t="str">
        <f>IF('H01'!J24="Τηλέφωνο",'H01'!K24,"")</f>
        <v/>
      </c>
      <c r="H24" s="85"/>
      <c r="I24" s="32" t="str">
        <f t="shared" si="1"/>
        <v>N/A</v>
      </c>
      <c r="J24" s="85"/>
      <c r="K24" s="32" t="str">
        <f t="shared" si="2"/>
        <v>N/A</v>
      </c>
      <c r="L24" s="95" t="str">
        <f t="shared" si="3"/>
        <v/>
      </c>
      <c r="M24" s="62"/>
      <c r="N24" s="54" t="str">
        <f t="shared" si="4"/>
        <v/>
      </c>
      <c r="O24" s="81" t="str">
        <f t="shared" si="5"/>
        <v/>
      </c>
    </row>
    <row r="25" spans="1:15" ht="31.5" customHeight="1" x14ac:dyDescent="0.3">
      <c r="A25" s="5" t="str">
        <f t="shared" si="0"/>
        <v>H03</v>
      </c>
      <c r="B25" s="26" t="str">
        <f t="shared" si="0"/>
        <v>WIND</v>
      </c>
      <c r="C25" s="92">
        <f>IF(ΓΕΝΙΚΑ!$B$16="ΝΑΙ",15300,"")</f>
        <v>15300</v>
      </c>
      <c r="D25" s="19" t="str">
        <f>IF(ΓΕΝΙΚΑ!$B$16="ΝΑΙ","ΠΑΝΕΛΛΑΔΙΚΑ","")</f>
        <v>ΠΑΝΕΛΛΑΔΙΚΑ</v>
      </c>
      <c r="E25" s="94" t="s">
        <v>44</v>
      </c>
      <c r="F25" s="31" t="str">
        <f>IF(G25&lt;&gt;"",'H01'!I25,"")</f>
        <v/>
      </c>
      <c r="G25" s="64" t="str">
        <f>IF('H01'!J25="Τηλέφωνο",'H01'!K25,"")</f>
        <v/>
      </c>
      <c r="H25" s="85"/>
      <c r="I25" s="32" t="str">
        <f t="shared" si="1"/>
        <v>N/A</v>
      </c>
      <c r="J25" s="85"/>
      <c r="K25" s="32" t="str">
        <f t="shared" si="2"/>
        <v>N/A</v>
      </c>
      <c r="L25" s="95" t="str">
        <f t="shared" si="3"/>
        <v/>
      </c>
      <c r="M25" s="62"/>
      <c r="N25" s="54" t="str">
        <f t="shared" si="4"/>
        <v/>
      </c>
      <c r="O25" s="81" t="str">
        <f t="shared" si="5"/>
        <v/>
      </c>
    </row>
    <row r="26" spans="1:15" ht="31.5" customHeight="1" x14ac:dyDescent="0.3">
      <c r="A26" s="5" t="str">
        <f t="shared" si="0"/>
        <v>H03</v>
      </c>
      <c r="B26" s="26" t="str">
        <f t="shared" si="0"/>
        <v>WIND</v>
      </c>
      <c r="C26" s="92">
        <f>IF(ΓΕΝΙΚΑ!$B$16="ΝΑΙ",15300,"")</f>
        <v>15300</v>
      </c>
      <c r="D26" s="19" t="str">
        <f>IF(ΓΕΝΙΚΑ!$B$16="ΝΑΙ","ΠΑΝΕΛΛΑΔΙΚΑ","")</f>
        <v>ΠΑΝΕΛΛΑΔΙΚΑ</v>
      </c>
      <c r="E26" s="94" t="s">
        <v>44</v>
      </c>
      <c r="F26" s="31" t="str">
        <f>IF(G26&lt;&gt;"",'H01'!I26,"")</f>
        <v/>
      </c>
      <c r="G26" s="64" t="str">
        <f>IF('H01'!J26="Τηλέφωνο",'H01'!K26,"")</f>
        <v/>
      </c>
      <c r="H26" s="85"/>
      <c r="I26" s="32" t="str">
        <f t="shared" si="1"/>
        <v>N/A</v>
      </c>
      <c r="J26" s="85"/>
      <c r="K26" s="32" t="str">
        <f t="shared" si="2"/>
        <v>N/A</v>
      </c>
      <c r="L26" s="95" t="str">
        <f t="shared" si="3"/>
        <v/>
      </c>
      <c r="M26" s="62"/>
      <c r="N26" s="54" t="str">
        <f t="shared" si="4"/>
        <v/>
      </c>
      <c r="O26" s="81" t="str">
        <f t="shared" si="5"/>
        <v/>
      </c>
    </row>
    <row r="27" spans="1:15" ht="31.5" customHeight="1" x14ac:dyDescent="0.3">
      <c r="A27" s="5" t="str">
        <f t="shared" si="0"/>
        <v>H03</v>
      </c>
      <c r="B27" s="26" t="str">
        <f t="shared" si="0"/>
        <v>WIND</v>
      </c>
      <c r="C27" s="92">
        <f>IF(ΓΕΝΙΚΑ!$B$16="ΝΑΙ",15300,"")</f>
        <v>15300</v>
      </c>
      <c r="D27" s="19" t="str">
        <f>IF(ΓΕΝΙΚΑ!$B$16="ΝΑΙ","ΠΑΝΕΛΛΑΔΙΚΑ","")</f>
        <v>ΠΑΝΕΛΛΑΔΙΚΑ</v>
      </c>
      <c r="E27" s="94" t="s">
        <v>44</v>
      </c>
      <c r="F27" s="31" t="str">
        <f>IF(G27&lt;&gt;"",'H01'!I27,"")</f>
        <v/>
      </c>
      <c r="G27" s="64" t="str">
        <f>IF('H01'!J27="Τηλέφωνο",'H01'!K27,"")</f>
        <v/>
      </c>
      <c r="H27" s="84"/>
      <c r="I27" s="32" t="str">
        <f t="shared" si="1"/>
        <v>N/A</v>
      </c>
      <c r="J27" s="84"/>
      <c r="K27" s="32" t="str">
        <f t="shared" si="2"/>
        <v>N/A</v>
      </c>
      <c r="L27" s="95" t="str">
        <f t="shared" si="3"/>
        <v/>
      </c>
      <c r="M27" s="62"/>
      <c r="N27" s="54" t="str">
        <f t="shared" si="4"/>
        <v/>
      </c>
      <c r="O27" s="81" t="str">
        <f t="shared" si="5"/>
        <v/>
      </c>
    </row>
    <row r="28" spans="1:15" ht="31.5" customHeight="1" x14ac:dyDescent="0.3">
      <c r="A28" s="5" t="str">
        <f t="shared" ref="A28:A32" si="6">A$3</f>
        <v>H03</v>
      </c>
      <c r="B28" s="26" t="str">
        <f t="shared" ref="B28:B32" si="7">B$3</f>
        <v>WIND</v>
      </c>
      <c r="C28" s="92">
        <f>IF(ΓΕΝΙΚΑ!$B$16="ΝΑΙ",15300,"")</f>
        <v>15300</v>
      </c>
      <c r="D28" s="19" t="str">
        <f>IF(ΓΕΝΙΚΑ!$B$16="ΝΑΙ","ΠΑΝΕΛΛΑΔΙΚΑ","")</f>
        <v>ΠΑΝΕΛΛΑΔΙΚΑ</v>
      </c>
      <c r="E28" s="94" t="s">
        <v>44</v>
      </c>
      <c r="F28" s="31" t="str">
        <f>IF(G28&lt;&gt;"",'H01'!I28,"")</f>
        <v/>
      </c>
      <c r="G28" s="64" t="str">
        <f>IF('H01'!J28="Τηλέφωνο",'H01'!K28,"")</f>
        <v/>
      </c>
      <c r="H28" s="85"/>
      <c r="I28" s="32" t="str">
        <f t="shared" si="1"/>
        <v>N/A</v>
      </c>
      <c r="J28" s="85"/>
      <c r="K28" s="32" t="str">
        <f t="shared" si="2"/>
        <v>N/A</v>
      </c>
      <c r="L28" s="95" t="str">
        <f t="shared" si="3"/>
        <v/>
      </c>
      <c r="M28" s="62"/>
      <c r="N28" s="54" t="str">
        <f t="shared" si="4"/>
        <v/>
      </c>
      <c r="O28" s="81" t="str">
        <f t="shared" si="5"/>
        <v/>
      </c>
    </row>
    <row r="29" spans="1:15" ht="31.5" customHeight="1" x14ac:dyDescent="0.3">
      <c r="A29" s="5" t="str">
        <f t="shared" si="6"/>
        <v>H03</v>
      </c>
      <c r="B29" s="26" t="str">
        <f t="shared" si="7"/>
        <v>WIND</v>
      </c>
      <c r="C29" s="92">
        <f>IF(ΓΕΝΙΚΑ!$B$16="ΝΑΙ",15300,"")</f>
        <v>15300</v>
      </c>
      <c r="D29" s="19" t="str">
        <f>IF(ΓΕΝΙΚΑ!$B$16="ΝΑΙ","ΠΑΝΕΛΛΑΔΙΚΑ","")</f>
        <v>ΠΑΝΕΛΛΑΔΙΚΑ</v>
      </c>
      <c r="E29" s="94" t="s">
        <v>44</v>
      </c>
      <c r="F29" s="31" t="str">
        <f>IF(G29&lt;&gt;"",'H01'!I29,"")</f>
        <v/>
      </c>
      <c r="G29" s="64" t="str">
        <f>IF('H01'!J29="Τηλέφωνο",'H01'!K29,"")</f>
        <v/>
      </c>
      <c r="H29" s="85"/>
      <c r="I29" s="32" t="str">
        <f t="shared" si="1"/>
        <v>N/A</v>
      </c>
      <c r="J29" s="85"/>
      <c r="K29" s="32" t="str">
        <f t="shared" si="2"/>
        <v>N/A</v>
      </c>
      <c r="L29" s="95" t="str">
        <f t="shared" si="3"/>
        <v/>
      </c>
      <c r="M29" s="62"/>
      <c r="N29" s="54" t="str">
        <f t="shared" si="4"/>
        <v/>
      </c>
      <c r="O29" s="81" t="str">
        <f t="shared" si="5"/>
        <v/>
      </c>
    </row>
    <row r="30" spans="1:15" ht="31.5" customHeight="1" x14ac:dyDescent="0.3">
      <c r="A30" s="5" t="str">
        <f t="shared" si="6"/>
        <v>H03</v>
      </c>
      <c r="B30" s="26" t="str">
        <f t="shared" si="7"/>
        <v>WIND</v>
      </c>
      <c r="C30" s="92">
        <f>IF(ΓΕΝΙΚΑ!$B$16="ΝΑΙ",15300,"")</f>
        <v>15300</v>
      </c>
      <c r="D30" s="19" t="str">
        <f>IF(ΓΕΝΙΚΑ!$B$16="ΝΑΙ","ΠΑΝΕΛΛΑΔΙΚΑ","")</f>
        <v>ΠΑΝΕΛΛΑΔΙΚΑ</v>
      </c>
      <c r="E30" s="94" t="s">
        <v>44</v>
      </c>
      <c r="F30" s="31" t="str">
        <f>IF(G30&lt;&gt;"",'H01'!I30,"")</f>
        <v/>
      </c>
      <c r="G30" s="64" t="str">
        <f>IF('H01'!J30="Τηλέφωνο",'H01'!K30,"")</f>
        <v/>
      </c>
      <c r="H30" s="85"/>
      <c r="I30" s="32" t="str">
        <f t="shared" si="1"/>
        <v>N/A</v>
      </c>
      <c r="J30" s="85"/>
      <c r="K30" s="32" t="str">
        <f t="shared" si="2"/>
        <v>N/A</v>
      </c>
      <c r="L30" s="95" t="str">
        <f t="shared" si="3"/>
        <v/>
      </c>
      <c r="M30" s="62"/>
      <c r="N30" s="54" t="str">
        <f t="shared" si="4"/>
        <v/>
      </c>
      <c r="O30" s="81" t="str">
        <f t="shared" si="5"/>
        <v/>
      </c>
    </row>
    <row r="31" spans="1:15" ht="31.5" customHeight="1" x14ac:dyDescent="0.3">
      <c r="A31" s="5" t="str">
        <f t="shared" si="6"/>
        <v>H03</v>
      </c>
      <c r="B31" s="26" t="str">
        <f t="shared" si="7"/>
        <v>WIND</v>
      </c>
      <c r="C31" s="92">
        <f>IF(ΓΕΝΙΚΑ!$B$16="ΝΑΙ",15300,"")</f>
        <v>15300</v>
      </c>
      <c r="D31" s="19" t="str">
        <f>IF(ΓΕΝΙΚΑ!$B$16="ΝΑΙ","ΠΑΝΕΛΛΑΔΙΚΑ","")</f>
        <v>ΠΑΝΕΛΛΑΔΙΚΑ</v>
      </c>
      <c r="E31" s="94" t="s">
        <v>44</v>
      </c>
      <c r="F31" s="31" t="str">
        <f>IF(G31&lt;&gt;"",'H01'!I31,"")</f>
        <v/>
      </c>
      <c r="G31" s="64" t="str">
        <f>IF('H01'!J31="Τηλέφωνο",'H01'!K31,"")</f>
        <v/>
      </c>
      <c r="H31" s="85"/>
      <c r="I31" s="32" t="str">
        <f t="shared" si="1"/>
        <v>N/A</v>
      </c>
      <c r="J31" s="85"/>
      <c r="K31" s="32" t="str">
        <f t="shared" si="2"/>
        <v>N/A</v>
      </c>
      <c r="L31" s="95" t="str">
        <f t="shared" si="3"/>
        <v/>
      </c>
      <c r="M31" s="62"/>
      <c r="N31" s="54" t="str">
        <f t="shared" si="4"/>
        <v/>
      </c>
      <c r="O31" s="81" t="str">
        <f t="shared" si="5"/>
        <v/>
      </c>
    </row>
    <row r="32" spans="1:15" ht="31.5" customHeight="1" thickBot="1" x14ac:dyDescent="0.35">
      <c r="A32" s="6" t="str">
        <f t="shared" si="6"/>
        <v>H03</v>
      </c>
      <c r="B32" s="27" t="str">
        <f t="shared" si="7"/>
        <v>WIND</v>
      </c>
      <c r="C32" s="92">
        <f>IF(ΓΕΝΙΚΑ!$B$16="ΝΑΙ",15300,"")</f>
        <v>15300</v>
      </c>
      <c r="D32" s="19" t="str">
        <f>IF(ΓΕΝΙΚΑ!$B$16="ΝΑΙ","ΠΑΝΕΛΛΑΔΙΚΑ","")</f>
        <v>ΠΑΝΕΛΛΑΔΙΚΑ</v>
      </c>
      <c r="E32" s="94" t="s">
        <v>44</v>
      </c>
      <c r="F32" s="65" t="str">
        <f>IF(G32&lt;&gt;"",'H01'!I32,"")</f>
        <v/>
      </c>
      <c r="G32" s="66" t="str">
        <f>IF('H01'!J32="Τηλέφωνο",'H01'!K32,"")</f>
        <v/>
      </c>
      <c r="H32" s="86"/>
      <c r="I32" s="32" t="str">
        <f t="shared" si="1"/>
        <v>N/A</v>
      </c>
      <c r="J32" s="86"/>
      <c r="K32" s="32" t="str">
        <f t="shared" si="2"/>
        <v>N/A</v>
      </c>
      <c r="L32" s="95" t="str">
        <f t="shared" si="3"/>
        <v/>
      </c>
      <c r="M32" s="62"/>
      <c r="N32" s="55" t="str">
        <f t="shared" si="4"/>
        <v/>
      </c>
      <c r="O32" s="82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="85" zoomScaleNormal="85" workbookViewId="0">
      <selection activeCell="F3" sqref="F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72.554687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91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31</v>
      </c>
      <c r="B3" s="11" t="str">
        <f>ΓΕΝΙΚΑ!$C$4</f>
        <v>WIND</v>
      </c>
      <c r="C3" s="92">
        <f>IF(ΓΕΝΙΚΑ!$B$17="ΝΑΙ",15300,"")</f>
        <v>15300</v>
      </c>
      <c r="D3" s="31" t="str">
        <f>IF(ΓΕΝΙΚΑ!$B$17="ΝΑΙ","ΠΑΝΕΛΛΑΔΙΚΑ","")</f>
        <v>ΠΑΝΕΛΛΑΔΙΚΑ</v>
      </c>
      <c r="E3" s="93" t="s">
        <v>44</v>
      </c>
      <c r="F3" s="70">
        <v>97.19</v>
      </c>
      <c r="G3" s="109">
        <f>IF(ISNUMBER(F3),ROUND(F3,2),"N/A")</f>
        <v>97.19</v>
      </c>
      <c r="H3" s="108" t="s">
        <v>103</v>
      </c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="85" zoomScaleNormal="85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54.664062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32</v>
      </c>
      <c r="B3" s="11" t="str">
        <f>ΓΕΝΙΚΑ!$C$4</f>
        <v>WIND</v>
      </c>
      <c r="C3" s="92">
        <f>IF(ΓΕΝΙΚΑ!$B$18="ΝΑΙ",15300,"")</f>
        <v>15300</v>
      </c>
      <c r="D3" s="31" t="str">
        <f>IF(ΓΕΝΙΚΑ!$B$18="ΝΑΙ","ΠΑΝΕΛΛΑΔΙΚΑ","")</f>
        <v>ΠΑΝΕΛΛΑΔΙΚΑ</v>
      </c>
      <c r="E3" s="93" t="s">
        <v>44</v>
      </c>
      <c r="F3" s="69">
        <v>0.4</v>
      </c>
      <c r="G3" s="109">
        <f>IF(ISNUMBER(F3),ROUND(F3,2),"N/A")</f>
        <v>0.4</v>
      </c>
      <c r="H3" s="108" t="s">
        <v>104</v>
      </c>
      <c r="J3" s="21" t="str">
        <f>IF(K3&lt;&gt;"","ΣΦΑΛΜΑ","")</f>
        <v/>
      </c>
      <c r="K3" s="87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4.4" x14ac:dyDescent="0.3"/>
  <cols>
    <col min="1" max="1" width="9.109375" style="22"/>
    <col min="2" max="3" width="21.88671875" customWidth="1"/>
    <col min="4" max="4" width="26.44140625" customWidth="1"/>
    <col min="5" max="5" width="26.33203125" customWidth="1"/>
    <col min="6" max="6" width="20.5546875" bestFit="1" customWidth="1"/>
    <col min="7" max="7" width="54.109375" bestFit="1" customWidth="1"/>
    <col min="8" max="8" width="29.44140625" customWidth="1"/>
    <col min="9" max="9" width="54.5546875" customWidth="1"/>
  </cols>
  <sheetData>
    <row r="2" spans="1:9" x14ac:dyDescent="0.3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3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3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3">
      <c r="D5" t="s">
        <v>5</v>
      </c>
      <c r="E5" t="s">
        <v>85</v>
      </c>
      <c r="F5" t="s">
        <v>77</v>
      </c>
      <c r="G5" t="s">
        <v>27</v>
      </c>
    </row>
    <row r="6" spans="1:9" x14ac:dyDescent="0.3">
      <c r="D6" t="s">
        <v>6</v>
      </c>
      <c r="E6" t="s">
        <v>10</v>
      </c>
      <c r="F6" t="s">
        <v>14</v>
      </c>
    </row>
    <row r="7" spans="1:9" x14ac:dyDescent="0.3">
      <c r="E7" t="s">
        <v>86</v>
      </c>
    </row>
    <row r="8" spans="1:9" x14ac:dyDescent="0.3">
      <c r="E8" t="s">
        <v>87</v>
      </c>
    </row>
    <row r="13" spans="1:9" x14ac:dyDescent="0.3">
      <c r="E13" s="22"/>
    </row>
    <row r="14" spans="1:9" x14ac:dyDescent="0.3">
      <c r="E14" s="22"/>
    </row>
    <row r="15" spans="1:9" x14ac:dyDescent="0.3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2021-12-03T09:26:12Z</dcterms:modified>
</cp:coreProperties>
</file>